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5" i="1" l="1"/>
  <c r="E77" i="1" s="1"/>
  <c r="D75" i="1"/>
  <c r="D77" i="1" s="1"/>
  <c r="C75" i="1"/>
  <c r="C77" i="1" s="1"/>
  <c r="B75" i="1"/>
  <c r="B77" i="1" s="1"/>
  <c r="E72" i="1"/>
  <c r="E74" i="1" s="1"/>
  <c r="D72" i="1"/>
  <c r="D74" i="1" s="1"/>
  <c r="C72" i="1"/>
  <c r="C74" i="1" s="1"/>
  <c r="B72" i="1"/>
  <c r="B74" i="1" s="1"/>
  <c r="E68" i="1"/>
  <c r="E70" i="1" s="1"/>
  <c r="D68" i="1"/>
  <c r="D70" i="1" s="1"/>
  <c r="C68" i="1"/>
  <c r="C70" i="1" s="1"/>
  <c r="B68" i="1"/>
  <c r="B70" i="1" s="1"/>
  <c r="E65" i="1"/>
  <c r="E67" i="1" s="1"/>
  <c r="D65" i="1"/>
  <c r="D67" i="1" s="1"/>
  <c r="C65" i="1"/>
  <c r="C67" i="1" s="1"/>
  <c r="B65" i="1"/>
  <c r="B67" i="1" s="1"/>
  <c r="E61" i="1"/>
  <c r="E63" i="1" s="1"/>
  <c r="D61" i="1"/>
  <c r="D63" i="1" s="1"/>
  <c r="C61" i="1"/>
  <c r="C63" i="1" s="1"/>
  <c r="B61" i="1"/>
  <c r="B63" i="1" s="1"/>
  <c r="E58" i="1"/>
  <c r="E60" i="1" s="1"/>
  <c r="D58" i="1"/>
  <c r="D60" i="1" s="1"/>
  <c r="C58" i="1"/>
  <c r="C60" i="1" s="1"/>
  <c r="B58" i="1"/>
  <c r="B60" i="1" s="1"/>
  <c r="E57" i="1"/>
  <c r="B57" i="1"/>
  <c r="D55" i="1"/>
  <c r="D57" i="1" s="1"/>
  <c r="C55" i="1"/>
  <c r="C57" i="1" s="1"/>
  <c r="D54" i="1"/>
  <c r="C54" i="1"/>
  <c r="B54" i="1"/>
  <c r="E52" i="1"/>
  <c r="E54" i="1" s="1"/>
  <c r="E50" i="1"/>
  <c r="D50" i="1"/>
  <c r="C50" i="1"/>
  <c r="E48" i="1"/>
  <c r="D48" i="1"/>
  <c r="C48" i="1"/>
  <c r="B48" i="1"/>
  <c r="B50" i="1" s="1"/>
  <c r="E47" i="1"/>
  <c r="D47" i="1"/>
  <c r="C47" i="1"/>
  <c r="E45" i="1"/>
  <c r="D45" i="1"/>
  <c r="C45" i="1"/>
  <c r="B45" i="1"/>
  <c r="B47" i="1" s="1"/>
  <c r="E44" i="1"/>
  <c r="D44" i="1"/>
  <c r="C44" i="1"/>
  <c r="E42" i="1"/>
  <c r="D42" i="1"/>
  <c r="C42" i="1"/>
  <c r="B42" i="1"/>
  <c r="B44" i="1" s="1"/>
  <c r="E41" i="1"/>
  <c r="D41" i="1"/>
  <c r="C41" i="1"/>
  <c r="E39" i="1"/>
  <c r="D39" i="1"/>
  <c r="C39" i="1"/>
  <c r="B39" i="1"/>
  <c r="B41" i="1" s="1"/>
  <c r="E37" i="1"/>
  <c r="D37" i="1"/>
  <c r="C37" i="1"/>
  <c r="E35" i="1"/>
  <c r="D35" i="1"/>
  <c r="C35" i="1"/>
  <c r="B35" i="1"/>
  <c r="B37" i="1" s="1"/>
  <c r="E34" i="1"/>
  <c r="D34" i="1"/>
  <c r="C34" i="1"/>
  <c r="B34" i="1"/>
  <c r="E32" i="1"/>
  <c r="D32" i="1"/>
  <c r="C32" i="1"/>
  <c r="E31" i="1"/>
  <c r="D31" i="1"/>
  <c r="C31" i="1"/>
  <c r="B31" i="1"/>
  <c r="E26" i="1"/>
  <c r="E28" i="1" s="1"/>
  <c r="D26" i="1"/>
  <c r="D28" i="1" s="1"/>
  <c r="C26" i="1"/>
  <c r="C28" i="1" s="1"/>
  <c r="B26" i="1"/>
  <c r="B28" i="1" s="1"/>
  <c r="D25" i="1"/>
  <c r="C25" i="1"/>
  <c r="E23" i="1"/>
  <c r="E25" i="1" s="1"/>
  <c r="D23" i="1"/>
  <c r="C23" i="1"/>
  <c r="B23" i="1"/>
  <c r="B25" i="1" s="1"/>
  <c r="E22" i="1"/>
  <c r="D22" i="1"/>
  <c r="C22" i="1"/>
  <c r="B22" i="1"/>
  <c r="E18" i="1"/>
  <c r="D18" i="1"/>
  <c r="C18" i="1"/>
  <c r="B18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0" i="1"/>
  <c r="D10" i="1"/>
  <c r="C10" i="1"/>
  <c r="B10" i="1"/>
  <c r="E9" i="1"/>
  <c r="D9" i="1"/>
  <c r="C9" i="1"/>
  <c r="B9" i="1"/>
  <c r="E7" i="1"/>
  <c r="D7" i="1"/>
  <c r="C7" i="1"/>
  <c r="D6" i="1"/>
  <c r="C6" i="1"/>
  <c r="B6" i="1"/>
  <c r="E4" i="1"/>
  <c r="E6" i="1" s="1"/>
  <c r="E78" i="1" s="1"/>
  <c r="E81" i="1" s="1"/>
  <c r="D4" i="1"/>
  <c r="C4" i="1"/>
  <c r="B4" i="1"/>
  <c r="B78" i="1" l="1"/>
  <c r="D78" i="1"/>
  <c r="D81" i="1" s="1"/>
  <c r="C78" i="1"/>
  <c r="C81" i="1" s="1"/>
  <c r="B81" i="1" l="1"/>
  <c r="B80" i="1"/>
</calcChain>
</file>

<file path=xl/sharedStrings.xml><?xml version="1.0" encoding="utf-8"?>
<sst xmlns="http://schemas.openxmlformats.org/spreadsheetml/2006/main" count="197" uniqueCount="95">
  <si>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2023 г.
</t>
  </si>
  <si>
    <t>показатели</t>
  </si>
  <si>
    <t xml:space="preserve">Администрация мо "Муниципальный округ Малопургинский район Удмуртской Республики" </t>
  </si>
  <si>
    <t>Райсовет</t>
  </si>
  <si>
    <t>Управление финансов</t>
  </si>
  <si>
    <t>Управление образования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</si>
  <si>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</si>
  <si>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</si>
  <si>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</t>
  </si>
  <si>
    <t>100*940273,04/981679,46=95,8</t>
  </si>
  <si>
    <t>100*0/1825,27=0</t>
  </si>
  <si>
    <t>100*7747,28/7842,5=98,8</t>
  </si>
  <si>
    <t>100*873019,03/894971,11=97,5</t>
  </si>
  <si>
    <t>оценка по показателю</t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</si>
  <si>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</si>
  <si>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100*31274,13/31274,13=100,0</t>
  </si>
  <si>
    <t>муниципальные задания не формируются, =100%,   аб.2 п.9 приказа №58 (подведомственных казенных учреждений нет)</t>
  </si>
  <si>
    <t>100*11009,2/11009,2=100</t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</si>
  <si>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</si>
  <si>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t>100*218099,5/218099,5=100,0</t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</si>
  <si>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</si>
  <si>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100*854422,2/854422,2=100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</si>
  <si>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</si>
  <si>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Расчет показателя, дата представления отчета</t>
  </si>
  <si>
    <t>Отчет формирует УФ</t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</si>
  <si>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</si>
  <si>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</si>
  <si>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</si>
  <si>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100*(486468,42-143705,87)/143705,87=238,5  Р=0</t>
  </si>
  <si>
    <t>100*(505,7-439,9)/439,9=14,95 Р=1*20=20</t>
  </si>
  <si>
    <t>100*(2419-1742,84)/1742,84=39 Р=1*20=20</t>
  </si>
  <si>
    <t>100*(294623,44-195108,49)/195108,49=51   Р=1*20=20</t>
  </si>
  <si>
    <t>Расчет показателя, к.р.-кассов. Расход, кв-квартал</t>
  </si>
  <si>
    <t>IV кв. касс.расх. 486468,42 т.р.; ср. за I-III кв. -143705,87 т.р.</t>
  </si>
  <si>
    <t>IV кв. касс.расх. 439,9т.р.; ср. за I-III кв. - 505,7 т.р.</t>
  </si>
  <si>
    <t>IV кв. касс.расх. 2419 т.р.; ср. за I-III кв. - 1742,84 т.р.</t>
  </si>
  <si>
    <t>IV кв. касс.расх. 294623,44 т.р.; ср. за I-III кв. - 195108,49 т.р.</t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</si>
  <si>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</si>
  <si>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не рассчитывается (нет подвед-х казенных учрежд)</t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</si>
  <si>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</si>
  <si>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не рассчитывается (нет подвед-х бюдж. учрежд)</t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</si>
  <si>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</si>
  <si>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t>Р=0</t>
  </si>
  <si>
    <t>колич-во изменений составл. более 10</t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</si>
  <si>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</si>
  <si>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кредиторская задолж-ть отсутств. =1</t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</si>
  <si>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</si>
  <si>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дебиторская задолж-ть отсутств. =1</t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</si>
  <si>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</si>
  <si>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</si>
  <si>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годовая бюджетная отчетность представлена в установленные сроки =1</t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</si>
  <si>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</si>
  <si>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Качество отчетности соответствует требованиям =1</t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</si>
  <si>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</si>
  <si>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Сведения о мерах по повышению эффективности расходования бюджетных средств отсутствуют =0</t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</si>
  <si>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</si>
  <si>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Отчет предоставлен своевременно  =1</t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</si>
  <si>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</si>
  <si>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</si>
  <si>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проведено 0 мероприятий по внутреннему финансовому контролю (аудиту) =0</t>
  </si>
  <si>
    <t>проведено 9 мероприятий по внутреннему финансовому контролю (аудиту)  =1</t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</si>
  <si>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</si>
  <si>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подведомственные учреждения не проверялись =0</t>
  </si>
  <si>
    <t>Не рассчитывается.подведомственных учреждений нет = 1</t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</si>
  <si>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</si>
  <si>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</si>
  <si>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инвентаризация проведена =1</t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</si>
  <si>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</si>
  <si>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</si>
  <si>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выявлено =1</t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</si>
  <si>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</si>
  <si>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</si>
  <si>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исковые требования не поступали=1</t>
  </si>
  <si>
    <t>исковые требования взысканы в полном объеме=1</t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</si>
  <si>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</si>
  <si>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исковые требования на нач. года=0, исковые требования на конец года =0</t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</si>
  <si>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</si>
  <si>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</si>
  <si>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система электронного документооборота имеется =1</t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</si>
  <si>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</si>
  <si>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система электронного документооборота имеется = 1</t>
  </si>
  <si>
    <t>уровень качества финансового менеджмента</t>
  </si>
  <si>
    <t>место в рейтинге</t>
  </si>
  <si>
    <t>4</t>
  </si>
  <si>
    <t>3</t>
  </si>
  <si>
    <t>1</t>
  </si>
  <si>
    <t>2</t>
  </si>
  <si>
    <t>средний уровень качества финансового менеджмента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</si>
  <si>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</si>
  <si>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Характеристика качества финансового менеджмента главного распорядителя</t>
  </si>
  <si>
    <t>качество финансового менеджмента главного распорядителя удовлетворительный</t>
  </si>
  <si>
    <t>качество финансового менеджмента главного распорядителя высокий</t>
  </si>
  <si>
    <t>Начальник Управления финансов</t>
  </si>
  <si>
    <t>С.А. Кузнецов</t>
  </si>
  <si>
    <t>Е.Ю. Демьянова 4-12-79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</si>
</sst>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0" borderId="0" xfId="0" applyFont="1" applyFill="1"/>
    <xf numFmtId="0" fontId="1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8" fillId="0" borderId="3" xfId="0" applyFont="1" applyFill="1" applyBorder="1"/>
    <xf numFmtId="14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5" xfId="0" applyFont="1" applyFill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 shrinkToFit="1"/>
    </xf>
    <xf numFmtId="0" fontId="1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0" fontId="8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/>
    <xf numFmtId="0" fontId="8" fillId="0" borderId="9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2" xfId="0" applyFont="1" applyFill="1" applyBorder="1"/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2" fontId="14" fillId="0" borderId="1" xfId="0" applyNumberFormat="1" applyFont="1" applyFill="1" applyBorder="1"/>
    <xf numFmtId="0" fontId="13" fillId="0" borderId="1" xfId="0" applyFont="1" applyFill="1" applyBorder="1"/>
    <xf numFmtId="49" fontId="15" fillId="0" borderId="1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16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3" fillId="0" borderId="0" xfId="0" applyFont="1"/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G7" sqref="G7"/>
    </sheetView>
  </sheetViews>
  <sheetFormatPr defaultRowHeight="15" x14ac:dyDescent="0.25"/>
  <cols>
    <col min="1" max="1" width="41.7109375" customWidth="1"/>
    <col min="2" max="2" width="29.28515625" customWidth="1"/>
    <col min="3" max="3" width="24.85546875" customWidth="1"/>
    <col min="4" max="4" width="25.28515625" customWidth="1"/>
    <col min="5" max="5" width="35.42578125" customWidth="1"/>
  </cols>
  <sheetData>
    <row r="1" spans="1:5" ht="73.5" customHeight="1" x14ac:dyDescent="0.25">
      <c r="A1" s="1" t="s">
        <v>0</v>
      </c>
      <c r="B1" s="1"/>
      <c r="C1" s="1"/>
      <c r="D1" s="1"/>
      <c r="E1" s="1"/>
    </row>
    <row r="2" spans="1:5" ht="63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15.75" x14ac:dyDescent="0.25">
      <c r="A3" s="5" t="s">
        <v>6</v>
      </c>
      <c r="B3" s="5"/>
      <c r="C3" s="5"/>
      <c r="D3" s="5"/>
      <c r="E3" s="5"/>
    </row>
    <row r="4" spans="1:5" ht="47.25" x14ac:dyDescent="0.25">
      <c r="A4" s="6" t="s">
        <v>7</v>
      </c>
      <c r="B4" s="7">
        <f>20*95.8/100</f>
        <v>19.16</v>
      </c>
      <c r="C4" s="8">
        <f>20*0/100</f>
        <v>0</v>
      </c>
      <c r="D4" s="8">
        <f>20*98.8/100</f>
        <v>19.760000000000002</v>
      </c>
      <c r="E4" s="8">
        <f>20*97.5/100</f>
        <v>19.5</v>
      </c>
    </row>
    <row r="5" spans="1:5" ht="15.75" x14ac:dyDescent="0.25">
      <c r="A5" s="9" t="s">
        <v>8</v>
      </c>
      <c r="B5" s="10" t="s">
        <v>9</v>
      </c>
      <c r="C5" s="10" t="s">
        <v>10</v>
      </c>
      <c r="D5" s="10" t="s">
        <v>11</v>
      </c>
      <c r="E5" s="10" t="s">
        <v>12</v>
      </c>
    </row>
    <row r="6" spans="1:5" ht="15.75" x14ac:dyDescent="0.25">
      <c r="A6" s="11" t="s">
        <v>13</v>
      </c>
      <c r="B6" s="8">
        <f>25*B4/100</f>
        <v>4.79</v>
      </c>
      <c r="C6" s="8">
        <f>25*C4/100</f>
        <v>0</v>
      </c>
      <c r="D6" s="8">
        <f>25*D4/100</f>
        <v>4.9400000000000004</v>
      </c>
      <c r="E6" s="8">
        <f>25*E4/100</f>
        <v>4.875</v>
      </c>
    </row>
    <row r="7" spans="1:5" ht="94.5" x14ac:dyDescent="0.25">
      <c r="A7" s="6" t="s">
        <v>14</v>
      </c>
      <c r="B7" s="12">
        <v>20</v>
      </c>
      <c r="C7" s="12">
        <f>20*100/100</f>
        <v>20</v>
      </c>
      <c r="D7" s="12">
        <f>20*100/100</f>
        <v>20</v>
      </c>
      <c r="E7" s="7">
        <f>20*100/100</f>
        <v>20</v>
      </c>
    </row>
    <row r="8" spans="1:5" ht="110.25" x14ac:dyDescent="0.25">
      <c r="A8" s="11" t="s">
        <v>8</v>
      </c>
      <c r="B8" s="13" t="s">
        <v>15</v>
      </c>
      <c r="C8" s="12" t="s">
        <v>16</v>
      </c>
      <c r="D8" s="12" t="s">
        <v>16</v>
      </c>
      <c r="E8" s="10" t="s">
        <v>17</v>
      </c>
    </row>
    <row r="9" spans="1:5" ht="15.75" x14ac:dyDescent="0.25">
      <c r="A9" s="11" t="s">
        <v>13</v>
      </c>
      <c r="B9" s="7">
        <f>25*B7/100</f>
        <v>5</v>
      </c>
      <c r="C9" s="7">
        <f>25*C7/100</f>
        <v>5</v>
      </c>
      <c r="D9" s="7">
        <f>25*D7/100</f>
        <v>5</v>
      </c>
      <c r="E9" s="7">
        <f>25*E7/100</f>
        <v>5</v>
      </c>
    </row>
    <row r="10" spans="1:5" ht="94.5" x14ac:dyDescent="0.25">
      <c r="A10" s="14" t="s">
        <v>18</v>
      </c>
      <c r="B10" s="15">
        <f>20*100/100</f>
        <v>20</v>
      </c>
      <c r="C10" s="15">
        <f>20*100/100</f>
        <v>20</v>
      </c>
      <c r="D10" s="15">
        <f>20*100/100</f>
        <v>20</v>
      </c>
      <c r="E10" s="15">
        <f>20*100/100</f>
        <v>20</v>
      </c>
    </row>
    <row r="11" spans="1:5" ht="45" x14ac:dyDescent="0.25">
      <c r="A11" s="11" t="s">
        <v>8</v>
      </c>
      <c r="B11" s="13" t="s">
        <v>19</v>
      </c>
      <c r="C11" s="16" t="s">
        <v>20</v>
      </c>
      <c r="D11" s="16" t="s">
        <v>20</v>
      </c>
      <c r="E11" s="10" t="s">
        <v>21</v>
      </c>
    </row>
    <row r="12" spans="1:5" ht="15.75" x14ac:dyDescent="0.25">
      <c r="A12" s="11" t="s">
        <v>13</v>
      </c>
      <c r="B12" s="15">
        <f>25*B10/100</f>
        <v>5</v>
      </c>
      <c r="C12" s="7">
        <f>25*C10/100</f>
        <v>5</v>
      </c>
      <c r="D12" s="7">
        <f>25*D10/100</f>
        <v>5</v>
      </c>
      <c r="E12" s="7">
        <f>25*E10/100</f>
        <v>5</v>
      </c>
    </row>
    <row r="13" spans="1:5" ht="47.25" x14ac:dyDescent="0.25">
      <c r="A13" s="6" t="s">
        <v>22</v>
      </c>
      <c r="B13" s="17">
        <f>1*20</f>
        <v>20</v>
      </c>
      <c r="C13" s="17">
        <f>1*20</f>
        <v>20</v>
      </c>
      <c r="D13" s="17">
        <f>1*20</f>
        <v>20</v>
      </c>
      <c r="E13" s="17">
        <f>1*20</f>
        <v>20</v>
      </c>
    </row>
    <row r="14" spans="1:5" ht="15.75" x14ac:dyDescent="0.25">
      <c r="A14" s="11" t="s">
        <v>23</v>
      </c>
      <c r="B14" s="18" t="s">
        <v>24</v>
      </c>
      <c r="C14" s="18" t="s">
        <v>24</v>
      </c>
      <c r="D14" s="18" t="s">
        <v>24</v>
      </c>
      <c r="E14" s="18" t="s">
        <v>24</v>
      </c>
    </row>
    <row r="15" spans="1:5" ht="15.75" x14ac:dyDescent="0.25">
      <c r="A15" s="11" t="s">
        <v>13</v>
      </c>
      <c r="B15" s="19">
        <f>25*B13/100</f>
        <v>5</v>
      </c>
      <c r="C15" s="19">
        <f>25*C13/100</f>
        <v>5</v>
      </c>
      <c r="D15" s="19">
        <f>25*D13/100</f>
        <v>5</v>
      </c>
      <c r="E15" s="19">
        <f>25*E13/100</f>
        <v>5</v>
      </c>
    </row>
    <row r="16" spans="1:5" ht="31.5" x14ac:dyDescent="0.25">
      <c r="A16" s="6" t="s">
        <v>25</v>
      </c>
      <c r="B16" s="20">
        <f>1*20*95.8/100</f>
        <v>19.16</v>
      </c>
      <c r="C16" s="20">
        <f>1*20*0/100</f>
        <v>0</v>
      </c>
      <c r="D16" s="20">
        <f>1*20*98.8/100</f>
        <v>19.760000000000002</v>
      </c>
      <c r="E16" s="20">
        <f>1*20*97.5/100</f>
        <v>19.5</v>
      </c>
    </row>
    <row r="17" spans="1:5" ht="15.75" x14ac:dyDescent="0.25">
      <c r="A17" s="11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5" ht="15.75" x14ac:dyDescent="0.25">
      <c r="A18" s="11" t="s">
        <v>13</v>
      </c>
      <c r="B18" s="8">
        <f>25*B16/100</f>
        <v>4.79</v>
      </c>
      <c r="C18" s="8">
        <f>25*C16/100</f>
        <v>0</v>
      </c>
      <c r="D18" s="8">
        <f>25*D16/100</f>
        <v>4.9400000000000004</v>
      </c>
      <c r="E18" s="8">
        <f>25*E16/100</f>
        <v>4.875</v>
      </c>
    </row>
    <row r="19" spans="1:5" ht="15.75" x14ac:dyDescent="0.25">
      <c r="A19" s="21" t="s">
        <v>26</v>
      </c>
      <c r="B19" s="22"/>
      <c r="C19" s="22"/>
      <c r="D19" s="22"/>
      <c r="E19" s="23"/>
    </row>
    <row r="20" spans="1:5" ht="47.25" x14ac:dyDescent="0.25">
      <c r="A20" s="6" t="s">
        <v>27</v>
      </c>
      <c r="B20" s="24" t="s">
        <v>28</v>
      </c>
      <c r="C20" s="12" t="s">
        <v>29</v>
      </c>
      <c r="D20" s="12" t="s">
        <v>30</v>
      </c>
      <c r="E20" s="25" t="s">
        <v>31</v>
      </c>
    </row>
    <row r="21" spans="1:5" ht="31.5" x14ac:dyDescent="0.25">
      <c r="A21" s="26" t="s">
        <v>32</v>
      </c>
      <c r="B21" s="27" t="s">
        <v>33</v>
      </c>
      <c r="C21" s="27" t="s">
        <v>34</v>
      </c>
      <c r="D21" s="27" t="s">
        <v>35</v>
      </c>
      <c r="E21" s="27" t="s">
        <v>36</v>
      </c>
    </row>
    <row r="22" spans="1:5" ht="15.75" x14ac:dyDescent="0.25">
      <c r="A22" s="11" t="s">
        <v>13</v>
      </c>
      <c r="B22" s="7">
        <f>25*0/100</f>
        <v>0</v>
      </c>
      <c r="C22" s="7">
        <f>25*20/100</f>
        <v>5</v>
      </c>
      <c r="D22" s="7">
        <f>25*20/100</f>
        <v>5</v>
      </c>
      <c r="E22" s="7">
        <f>25*20/100</f>
        <v>5</v>
      </c>
    </row>
    <row r="23" spans="1:5" ht="63" x14ac:dyDescent="0.25">
      <c r="A23" s="28" t="s">
        <v>37</v>
      </c>
      <c r="B23" s="12">
        <f>10*100/100</f>
        <v>10</v>
      </c>
      <c r="C23" s="12">
        <f>10*100/100</f>
        <v>10</v>
      </c>
      <c r="D23" s="12">
        <f>10*100/100</f>
        <v>10</v>
      </c>
      <c r="E23" s="12">
        <f>10*100/100</f>
        <v>10</v>
      </c>
    </row>
    <row r="24" spans="1:5" ht="47.25" x14ac:dyDescent="0.25">
      <c r="A24" s="9" t="s">
        <v>8</v>
      </c>
      <c r="B24" s="13" t="s">
        <v>15</v>
      </c>
      <c r="C24" s="12" t="s">
        <v>38</v>
      </c>
      <c r="D24" s="12" t="s">
        <v>38</v>
      </c>
      <c r="E24" s="10" t="s">
        <v>17</v>
      </c>
    </row>
    <row r="25" spans="1:5" ht="15.75" x14ac:dyDescent="0.25">
      <c r="A25" s="11" t="s">
        <v>13</v>
      </c>
      <c r="B25" s="8">
        <f>B23*25/100</f>
        <v>2.5</v>
      </c>
      <c r="C25" s="7">
        <f>10*25/100</f>
        <v>2.5</v>
      </c>
      <c r="D25" s="7">
        <f>10*25/100</f>
        <v>2.5</v>
      </c>
      <c r="E25" s="8">
        <f>E23*25/100</f>
        <v>2.5</v>
      </c>
    </row>
    <row r="26" spans="1:5" ht="78.75" x14ac:dyDescent="0.25">
      <c r="A26" s="28" t="s">
        <v>39</v>
      </c>
      <c r="B26" s="12">
        <f>10*100/100</f>
        <v>10</v>
      </c>
      <c r="C26" s="12">
        <f>10*100/100</f>
        <v>10</v>
      </c>
      <c r="D26" s="12">
        <f>10*100/100</f>
        <v>10</v>
      </c>
      <c r="E26" s="7">
        <f>10*100/100</f>
        <v>10</v>
      </c>
    </row>
    <row r="27" spans="1:5" ht="47.25" x14ac:dyDescent="0.25">
      <c r="A27" s="11" t="s">
        <v>8</v>
      </c>
      <c r="B27" s="13" t="s">
        <v>19</v>
      </c>
      <c r="C27" s="12" t="s">
        <v>40</v>
      </c>
      <c r="D27" s="12" t="s">
        <v>40</v>
      </c>
      <c r="E27" s="10" t="s">
        <v>21</v>
      </c>
    </row>
    <row r="28" spans="1:5" ht="15.75" x14ac:dyDescent="0.25">
      <c r="A28" s="11" t="s">
        <v>13</v>
      </c>
      <c r="B28" s="8">
        <f>B26*25/100</f>
        <v>2.5</v>
      </c>
      <c r="C28" s="8">
        <f>C26*25/100</f>
        <v>2.5</v>
      </c>
      <c r="D28" s="8">
        <f>D26*25/100</f>
        <v>2.5</v>
      </c>
      <c r="E28" s="8">
        <f>E26*25/100</f>
        <v>2.5</v>
      </c>
    </row>
    <row r="29" spans="1:5" ht="15.75" x14ac:dyDescent="0.25">
      <c r="A29" s="29" t="s">
        <v>41</v>
      </c>
      <c r="B29" s="7" t="s">
        <v>42</v>
      </c>
      <c r="C29" s="7" t="s">
        <v>42</v>
      </c>
      <c r="D29" s="7" t="s">
        <v>42</v>
      </c>
      <c r="E29" s="7" t="s">
        <v>42</v>
      </c>
    </row>
    <row r="30" spans="1:5" ht="31.5" x14ac:dyDescent="0.25">
      <c r="A30" s="11" t="s">
        <v>8</v>
      </c>
      <c r="B30" s="30" t="s">
        <v>43</v>
      </c>
      <c r="C30" s="30" t="s">
        <v>43</v>
      </c>
      <c r="D30" s="30" t="s">
        <v>43</v>
      </c>
      <c r="E30" s="30" t="s">
        <v>43</v>
      </c>
    </row>
    <row r="31" spans="1:5" ht="15.75" x14ac:dyDescent="0.25">
      <c r="A31" s="11" t="s">
        <v>13</v>
      </c>
      <c r="B31" s="20">
        <f>0*25/100</f>
        <v>0</v>
      </c>
      <c r="C31" s="20">
        <f>0*25/100</f>
        <v>0</v>
      </c>
      <c r="D31" s="20">
        <f>0*25/100</f>
        <v>0</v>
      </c>
      <c r="E31" s="20">
        <f>0*25/100</f>
        <v>0</v>
      </c>
    </row>
    <row r="32" spans="1:5" ht="78.75" x14ac:dyDescent="0.25">
      <c r="A32" s="14" t="s">
        <v>44</v>
      </c>
      <c r="B32" s="20">
        <v>20</v>
      </c>
      <c r="C32" s="20">
        <f>1*20</f>
        <v>20</v>
      </c>
      <c r="D32" s="20">
        <f>1*20</f>
        <v>20</v>
      </c>
      <c r="E32" s="20">
        <f>1*20</f>
        <v>20</v>
      </c>
    </row>
    <row r="33" spans="1:5" ht="47.25" x14ac:dyDescent="0.25">
      <c r="A33" s="11" t="s">
        <v>8</v>
      </c>
      <c r="B33" s="30" t="s">
        <v>45</v>
      </c>
      <c r="C33" s="30" t="s">
        <v>45</v>
      </c>
      <c r="D33" s="30" t="s">
        <v>45</v>
      </c>
      <c r="E33" s="30" t="s">
        <v>45</v>
      </c>
    </row>
    <row r="34" spans="1:5" ht="15.75" x14ac:dyDescent="0.25">
      <c r="A34" s="11" t="s">
        <v>13</v>
      </c>
      <c r="B34" s="20">
        <f>25*B32/100</f>
        <v>5</v>
      </c>
      <c r="C34" s="20">
        <f>25*C32/100</f>
        <v>5</v>
      </c>
      <c r="D34" s="20">
        <f>25*D32/100</f>
        <v>5</v>
      </c>
      <c r="E34" s="20">
        <f>25*E32/100</f>
        <v>5</v>
      </c>
    </row>
    <row r="35" spans="1:5" ht="78.75" x14ac:dyDescent="0.25">
      <c r="A35" s="6" t="s">
        <v>46</v>
      </c>
      <c r="B35" s="7">
        <f>1*20</f>
        <v>20</v>
      </c>
      <c r="C35" s="7">
        <f>1*20</f>
        <v>20</v>
      </c>
      <c r="D35" s="7">
        <f>1*20</f>
        <v>20</v>
      </c>
      <c r="E35" s="7">
        <f>1*20</f>
        <v>20</v>
      </c>
    </row>
    <row r="36" spans="1:5" ht="47.25" x14ac:dyDescent="0.25">
      <c r="A36" s="9" t="s">
        <v>8</v>
      </c>
      <c r="B36" s="30" t="s">
        <v>47</v>
      </c>
      <c r="C36" s="30" t="s">
        <v>47</v>
      </c>
      <c r="D36" s="30" t="s">
        <v>47</v>
      </c>
      <c r="E36" s="30" t="s">
        <v>47</v>
      </c>
    </row>
    <row r="37" spans="1:5" ht="15.75" x14ac:dyDescent="0.25">
      <c r="A37" s="11" t="s">
        <v>13</v>
      </c>
      <c r="B37" s="7">
        <f>25*B35/100</f>
        <v>5</v>
      </c>
      <c r="C37" s="7">
        <f>25*C35/100</f>
        <v>5</v>
      </c>
      <c r="D37" s="7">
        <f>25*D35/100</f>
        <v>5</v>
      </c>
      <c r="E37" s="7">
        <f>25*E35/100</f>
        <v>5</v>
      </c>
    </row>
    <row r="38" spans="1:5" ht="15.75" x14ac:dyDescent="0.25">
      <c r="A38" s="31" t="s">
        <v>48</v>
      </c>
      <c r="B38" s="31"/>
      <c r="C38" s="31"/>
      <c r="D38" s="31"/>
      <c r="E38" s="31"/>
    </row>
    <row r="39" spans="1:5" ht="78.75" x14ac:dyDescent="0.25">
      <c r="A39" s="14" t="s">
        <v>49</v>
      </c>
      <c r="B39" s="32">
        <f>1*35</f>
        <v>35</v>
      </c>
      <c r="C39" s="32">
        <f>1*35</f>
        <v>35</v>
      </c>
      <c r="D39" s="32">
        <f>1*35</f>
        <v>35</v>
      </c>
      <c r="E39" s="32">
        <f>1*35</f>
        <v>35</v>
      </c>
    </row>
    <row r="40" spans="1:5" ht="78.75" x14ac:dyDescent="0.25">
      <c r="A40" s="11" t="s">
        <v>8</v>
      </c>
      <c r="B40" s="33" t="s">
        <v>50</v>
      </c>
      <c r="C40" s="33" t="s">
        <v>50</v>
      </c>
      <c r="D40" s="33" t="s">
        <v>50</v>
      </c>
      <c r="E40" s="33" t="s">
        <v>50</v>
      </c>
    </row>
    <row r="41" spans="1:5" ht="15.75" x14ac:dyDescent="0.25">
      <c r="A41" s="11" t="s">
        <v>13</v>
      </c>
      <c r="B41" s="32">
        <f>16*B39/100</f>
        <v>5.6</v>
      </c>
      <c r="C41" s="32">
        <f>16*C39/100</f>
        <v>5.6</v>
      </c>
      <c r="D41" s="32">
        <f>16*D39/100</f>
        <v>5.6</v>
      </c>
      <c r="E41" s="32">
        <f>16*E39/100</f>
        <v>5.6</v>
      </c>
    </row>
    <row r="42" spans="1:5" ht="78.75" x14ac:dyDescent="0.25">
      <c r="A42" s="34" t="s">
        <v>51</v>
      </c>
      <c r="B42" s="35">
        <f>1*35</f>
        <v>35</v>
      </c>
      <c r="C42" s="35">
        <f>1*35</f>
        <v>35</v>
      </c>
      <c r="D42" s="35">
        <f>1*35</f>
        <v>35</v>
      </c>
      <c r="E42" s="35">
        <f>1*35</f>
        <v>35</v>
      </c>
    </row>
    <row r="43" spans="1:5" ht="47.25" x14ac:dyDescent="0.25">
      <c r="A43" s="11" t="s">
        <v>8</v>
      </c>
      <c r="B43" s="12" t="s">
        <v>52</v>
      </c>
      <c r="C43" s="12" t="s">
        <v>52</v>
      </c>
      <c r="D43" s="12" t="s">
        <v>52</v>
      </c>
      <c r="E43" s="12" t="s">
        <v>52</v>
      </c>
    </row>
    <row r="44" spans="1:5" ht="15.75" x14ac:dyDescent="0.25">
      <c r="A44" s="11" t="s">
        <v>13</v>
      </c>
      <c r="B44" s="17">
        <f>16*B42/100</f>
        <v>5.6</v>
      </c>
      <c r="C44" s="17">
        <f>16*C42/100</f>
        <v>5.6</v>
      </c>
      <c r="D44" s="17">
        <f>16*D42/100</f>
        <v>5.6</v>
      </c>
      <c r="E44" s="17">
        <f>16*E42/100</f>
        <v>5.6</v>
      </c>
    </row>
    <row r="45" spans="1:5" ht="78.75" x14ac:dyDescent="0.25">
      <c r="A45" s="6" t="s">
        <v>53</v>
      </c>
      <c r="B45" s="17">
        <f>0*15</f>
        <v>0</v>
      </c>
      <c r="C45" s="17">
        <f>0*15</f>
        <v>0</v>
      </c>
      <c r="D45" s="17">
        <f>0*15</f>
        <v>0</v>
      </c>
      <c r="E45" s="17">
        <f>0*15</f>
        <v>0</v>
      </c>
    </row>
    <row r="46" spans="1:5" ht="94.5" x14ac:dyDescent="0.25">
      <c r="A46" s="11" t="s">
        <v>8</v>
      </c>
      <c r="B46" s="36" t="s">
        <v>54</v>
      </c>
      <c r="C46" s="12" t="s">
        <v>54</v>
      </c>
      <c r="D46" s="36" t="s">
        <v>54</v>
      </c>
      <c r="E46" s="37" t="s">
        <v>54</v>
      </c>
    </row>
    <row r="47" spans="1:5" ht="15.75" x14ac:dyDescent="0.25">
      <c r="A47" s="11" t="s">
        <v>13</v>
      </c>
      <c r="B47" s="7">
        <f>16*B45/100</f>
        <v>0</v>
      </c>
      <c r="C47" s="7">
        <f>16*C45/100</f>
        <v>0</v>
      </c>
      <c r="D47" s="7">
        <f>16*D45/100</f>
        <v>0</v>
      </c>
      <c r="E47" s="7">
        <f>16*E45/100</f>
        <v>0</v>
      </c>
    </row>
    <row r="48" spans="1:5" ht="110.25" x14ac:dyDescent="0.25">
      <c r="A48" s="14" t="s">
        <v>55</v>
      </c>
      <c r="B48" s="7">
        <f>1*15</f>
        <v>15</v>
      </c>
      <c r="C48" s="7">
        <f>1*15</f>
        <v>15</v>
      </c>
      <c r="D48" s="7">
        <f>1*15</f>
        <v>15</v>
      </c>
      <c r="E48" s="7">
        <f>1*15</f>
        <v>15</v>
      </c>
    </row>
    <row r="49" spans="1:5" ht="31.5" x14ac:dyDescent="0.25">
      <c r="A49" s="11" t="s">
        <v>8</v>
      </c>
      <c r="B49" s="12" t="s">
        <v>56</v>
      </c>
      <c r="C49" s="12" t="s">
        <v>56</v>
      </c>
      <c r="D49" s="12" t="s">
        <v>56</v>
      </c>
      <c r="E49" s="12" t="s">
        <v>56</v>
      </c>
    </row>
    <row r="50" spans="1:5" ht="15.75" x14ac:dyDescent="0.25">
      <c r="A50" s="11" t="s">
        <v>13</v>
      </c>
      <c r="B50" s="7">
        <f>16*B48/100</f>
        <v>2.4</v>
      </c>
      <c r="C50" s="7">
        <f>16*C48/100</f>
        <v>2.4</v>
      </c>
      <c r="D50" s="7">
        <f>16*D48/100</f>
        <v>2.4</v>
      </c>
      <c r="E50" s="7">
        <f>16*E48/100</f>
        <v>2.4</v>
      </c>
    </row>
    <row r="51" spans="1:5" ht="16.5" thickBot="1" x14ac:dyDescent="0.3">
      <c r="A51" s="38" t="s">
        <v>57</v>
      </c>
      <c r="B51" s="22"/>
      <c r="C51" s="22"/>
      <c r="D51" s="22"/>
      <c r="E51" s="23"/>
    </row>
    <row r="52" spans="1:5" ht="31.5" x14ac:dyDescent="0.25">
      <c r="A52" s="39" t="s">
        <v>58</v>
      </c>
      <c r="B52" s="7">
        <v>0</v>
      </c>
      <c r="C52" s="7">
        <v>0</v>
      </c>
      <c r="D52" s="7">
        <v>0</v>
      </c>
      <c r="E52" s="7">
        <f>1*10</f>
        <v>10</v>
      </c>
    </row>
    <row r="53" spans="1:5" ht="78.75" x14ac:dyDescent="0.25">
      <c r="A53" s="40" t="s">
        <v>8</v>
      </c>
      <c r="B53" s="41" t="s">
        <v>59</v>
      </c>
      <c r="C53" s="41" t="s">
        <v>59</v>
      </c>
      <c r="D53" s="41" t="s">
        <v>59</v>
      </c>
      <c r="E53" s="41" t="s">
        <v>60</v>
      </c>
    </row>
    <row r="54" spans="1:5" ht="15.75" x14ac:dyDescent="0.25">
      <c r="A54" s="11" t="s">
        <v>13</v>
      </c>
      <c r="B54" s="7">
        <f>16*B52/100</f>
        <v>0</v>
      </c>
      <c r="C54" s="7">
        <f>16*C52/100</f>
        <v>0</v>
      </c>
      <c r="D54" s="7">
        <f>16*D52/100</f>
        <v>0</v>
      </c>
      <c r="E54" s="7">
        <f>16*E52/100</f>
        <v>1.6</v>
      </c>
    </row>
    <row r="55" spans="1:5" ht="63" x14ac:dyDescent="0.25">
      <c r="A55" s="14" t="s">
        <v>61</v>
      </c>
      <c r="B55" s="7">
        <v>0</v>
      </c>
      <c r="C55" s="7">
        <f>1*60</f>
        <v>60</v>
      </c>
      <c r="D55" s="7">
        <f>1*60</f>
        <v>60</v>
      </c>
      <c r="E55" s="7">
        <v>0</v>
      </c>
    </row>
    <row r="56" spans="1:5" ht="63" x14ac:dyDescent="0.25">
      <c r="A56" s="11" t="s">
        <v>8</v>
      </c>
      <c r="B56" s="24" t="s">
        <v>62</v>
      </c>
      <c r="C56" s="42" t="s">
        <v>63</v>
      </c>
      <c r="D56" s="42" t="s">
        <v>63</v>
      </c>
      <c r="E56" s="24" t="s">
        <v>62</v>
      </c>
    </row>
    <row r="57" spans="1:5" ht="15.75" x14ac:dyDescent="0.25">
      <c r="A57" s="11" t="s">
        <v>13</v>
      </c>
      <c r="B57" s="17">
        <f>16*B55/100</f>
        <v>0</v>
      </c>
      <c r="C57" s="17">
        <f>16*C55/100</f>
        <v>9.6</v>
      </c>
      <c r="D57" s="17">
        <f>16*D55/100</f>
        <v>9.6</v>
      </c>
      <c r="E57" s="17">
        <f>16*E55/100</f>
        <v>0</v>
      </c>
    </row>
    <row r="58" spans="1:5" ht="31.5" x14ac:dyDescent="0.25">
      <c r="A58" s="6" t="s">
        <v>64</v>
      </c>
      <c r="B58" s="17">
        <f>1*15</f>
        <v>15</v>
      </c>
      <c r="C58" s="17">
        <f>1*15</f>
        <v>15</v>
      </c>
      <c r="D58" s="17">
        <f>1*15</f>
        <v>15</v>
      </c>
      <c r="E58" s="17">
        <f>1*15</f>
        <v>15</v>
      </c>
    </row>
    <row r="59" spans="1:5" ht="94.5" x14ac:dyDescent="0.25">
      <c r="A59" s="26" t="s">
        <v>65</v>
      </c>
      <c r="B59" s="24" t="s">
        <v>66</v>
      </c>
      <c r="C59" s="12" t="s">
        <v>66</v>
      </c>
      <c r="D59" s="24" t="s">
        <v>66</v>
      </c>
      <c r="E59" s="24" t="s">
        <v>66</v>
      </c>
    </row>
    <row r="60" spans="1:5" ht="15.75" x14ac:dyDescent="0.25">
      <c r="A60" s="11" t="s">
        <v>13</v>
      </c>
      <c r="B60" s="17">
        <f>16*B58/100</f>
        <v>2.4</v>
      </c>
      <c r="C60" s="17">
        <f>16*C58/100</f>
        <v>2.4</v>
      </c>
      <c r="D60" s="17">
        <f>16*D58/100</f>
        <v>2.4</v>
      </c>
      <c r="E60" s="17">
        <f>16*E58/100</f>
        <v>2.4</v>
      </c>
    </row>
    <row r="61" spans="1:5" ht="47.25" x14ac:dyDescent="0.25">
      <c r="A61" s="37" t="s">
        <v>67</v>
      </c>
      <c r="B61" s="17">
        <f>1*15</f>
        <v>15</v>
      </c>
      <c r="C61" s="17">
        <f>1*15</f>
        <v>15</v>
      </c>
      <c r="D61" s="17">
        <f>1*15</f>
        <v>15</v>
      </c>
      <c r="E61" s="17">
        <f>1*15</f>
        <v>15</v>
      </c>
    </row>
    <row r="62" spans="1:5" ht="94.5" x14ac:dyDescent="0.25">
      <c r="A62" s="26" t="s">
        <v>68</v>
      </c>
      <c r="B62" s="7" t="s">
        <v>69</v>
      </c>
      <c r="C62" s="7" t="s">
        <v>69</v>
      </c>
      <c r="D62" s="7" t="s">
        <v>69</v>
      </c>
      <c r="E62" s="7" t="s">
        <v>69</v>
      </c>
    </row>
    <row r="63" spans="1:5" ht="15.75" x14ac:dyDescent="0.25">
      <c r="A63" s="11" t="s">
        <v>13</v>
      </c>
      <c r="B63" s="7">
        <f>16*B61/100</f>
        <v>2.4</v>
      </c>
      <c r="C63" s="7">
        <f>16*C61/100</f>
        <v>2.4</v>
      </c>
      <c r="D63" s="7">
        <f>16*D61/100</f>
        <v>2.4</v>
      </c>
      <c r="E63" s="7">
        <f>16*E61/100</f>
        <v>2.4</v>
      </c>
    </row>
    <row r="64" spans="1:5" ht="15.75" x14ac:dyDescent="0.25">
      <c r="A64" s="31" t="s">
        <v>70</v>
      </c>
      <c r="B64" s="31"/>
      <c r="C64" s="31"/>
      <c r="D64" s="31"/>
      <c r="E64" s="31"/>
    </row>
    <row r="65" spans="1:5" ht="47.25" x14ac:dyDescent="0.25">
      <c r="A65" s="6" t="s">
        <v>71</v>
      </c>
      <c r="B65" s="7">
        <f>1*50</f>
        <v>50</v>
      </c>
      <c r="C65" s="7">
        <f>1*50</f>
        <v>50</v>
      </c>
      <c r="D65" s="7">
        <f>1*50</f>
        <v>50</v>
      </c>
      <c r="E65" s="7">
        <f>1*50</f>
        <v>50</v>
      </c>
    </row>
    <row r="66" spans="1:5" ht="31.5" x14ac:dyDescent="0.25">
      <c r="A66" s="11" t="s">
        <v>8</v>
      </c>
      <c r="B66" s="25" t="s">
        <v>72</v>
      </c>
      <c r="C66" s="25" t="s">
        <v>72</v>
      </c>
      <c r="D66" s="25" t="s">
        <v>72</v>
      </c>
      <c r="E66" s="12" t="s">
        <v>73</v>
      </c>
    </row>
    <row r="67" spans="1:5" ht="15.75" x14ac:dyDescent="0.25">
      <c r="A67" s="11" t="s">
        <v>13</v>
      </c>
      <c r="B67" s="7">
        <f>10*B65/100</f>
        <v>5</v>
      </c>
      <c r="C67" s="7">
        <f>10*C65/100</f>
        <v>5</v>
      </c>
      <c r="D67" s="7">
        <f>10*D65/100</f>
        <v>5</v>
      </c>
      <c r="E67" s="7">
        <f>10*E65/100</f>
        <v>5</v>
      </c>
    </row>
    <row r="68" spans="1:5" ht="47.25" x14ac:dyDescent="0.25">
      <c r="A68" s="14" t="s">
        <v>74</v>
      </c>
      <c r="B68" s="43">
        <f>1*50</f>
        <v>50</v>
      </c>
      <c r="C68" s="43">
        <f>1*50</f>
        <v>50</v>
      </c>
      <c r="D68" s="43">
        <f>1*50</f>
        <v>50</v>
      </c>
      <c r="E68" s="43">
        <f>1*50</f>
        <v>50</v>
      </c>
    </row>
    <row r="69" spans="1:5" ht="63" x14ac:dyDescent="0.25">
      <c r="A69" s="11" t="s">
        <v>8</v>
      </c>
      <c r="B69" s="12" t="s">
        <v>75</v>
      </c>
      <c r="C69" s="12" t="s">
        <v>75</v>
      </c>
      <c r="D69" s="12" t="s">
        <v>75</v>
      </c>
      <c r="E69" s="12" t="s">
        <v>75</v>
      </c>
    </row>
    <row r="70" spans="1:5" ht="15.75" x14ac:dyDescent="0.25">
      <c r="A70" s="11" t="s">
        <v>13</v>
      </c>
      <c r="B70" s="7">
        <f>10*B68/100</f>
        <v>5</v>
      </c>
      <c r="C70" s="7">
        <f>10*C68/100</f>
        <v>5</v>
      </c>
      <c r="D70" s="7">
        <f>10*D68/100</f>
        <v>5</v>
      </c>
      <c r="E70" s="7">
        <f>10*E68/100</f>
        <v>5</v>
      </c>
    </row>
    <row r="71" spans="1:5" ht="15.75" x14ac:dyDescent="0.25">
      <c r="A71" s="31" t="s">
        <v>76</v>
      </c>
      <c r="B71" s="31"/>
      <c r="C71" s="31"/>
      <c r="D71" s="31"/>
      <c r="E71" s="31"/>
    </row>
    <row r="72" spans="1:5" ht="94.5" x14ac:dyDescent="0.25">
      <c r="A72" s="6" t="s">
        <v>77</v>
      </c>
      <c r="B72" s="7">
        <f>1*50</f>
        <v>50</v>
      </c>
      <c r="C72" s="7">
        <f>1*50</f>
        <v>50</v>
      </c>
      <c r="D72" s="7">
        <f>1*50</f>
        <v>50</v>
      </c>
      <c r="E72" s="7">
        <f>1*50</f>
        <v>50</v>
      </c>
    </row>
    <row r="73" spans="1:5" ht="47.25" x14ac:dyDescent="0.25">
      <c r="A73" s="11" t="s">
        <v>8</v>
      </c>
      <c r="B73" s="44" t="s">
        <v>78</v>
      </c>
      <c r="C73" s="25" t="s">
        <v>78</v>
      </c>
      <c r="D73" s="44" t="s">
        <v>78</v>
      </c>
      <c r="E73" s="45" t="s">
        <v>78</v>
      </c>
    </row>
    <row r="74" spans="1:5" ht="15.75" x14ac:dyDescent="0.25">
      <c r="A74" s="11" t="s">
        <v>13</v>
      </c>
      <c r="B74" s="7">
        <f>8*B72/100</f>
        <v>4</v>
      </c>
      <c r="C74" s="7">
        <f>8*C72/100</f>
        <v>4</v>
      </c>
      <c r="D74" s="7">
        <f>8*D72/100</f>
        <v>4</v>
      </c>
      <c r="E74" s="7">
        <f>8*E72/100</f>
        <v>4</v>
      </c>
    </row>
    <row r="75" spans="1:5" ht="126" x14ac:dyDescent="0.25">
      <c r="A75" s="6" t="s">
        <v>79</v>
      </c>
      <c r="B75" s="7">
        <f>1*50</f>
        <v>50</v>
      </c>
      <c r="C75" s="7">
        <f>1*50</f>
        <v>50</v>
      </c>
      <c r="D75" s="7">
        <f>1*50</f>
        <v>50</v>
      </c>
      <c r="E75" s="7">
        <f>1*50</f>
        <v>50</v>
      </c>
    </row>
    <row r="76" spans="1:5" ht="47.25" x14ac:dyDescent="0.25">
      <c r="A76" s="11" t="s">
        <v>8</v>
      </c>
      <c r="B76" s="44" t="s">
        <v>78</v>
      </c>
      <c r="C76" s="25" t="s">
        <v>78</v>
      </c>
      <c r="D76" s="44" t="s">
        <v>78</v>
      </c>
      <c r="E76" s="25" t="s">
        <v>80</v>
      </c>
    </row>
    <row r="77" spans="1:5" ht="15.75" x14ac:dyDescent="0.25">
      <c r="A77" s="11" t="s">
        <v>13</v>
      </c>
      <c r="B77" s="7">
        <f>8*B75/100</f>
        <v>4</v>
      </c>
      <c r="C77" s="7">
        <f>8*C75/100</f>
        <v>4</v>
      </c>
      <c r="D77" s="7">
        <f>8*D75/100</f>
        <v>4</v>
      </c>
      <c r="E77" s="7">
        <f>8*E75/100</f>
        <v>4</v>
      </c>
    </row>
    <row r="78" spans="1:5" ht="33" x14ac:dyDescent="0.25">
      <c r="A78" s="46" t="s">
        <v>81</v>
      </c>
      <c r="B78" s="47">
        <f>B6+B9+B12+B15+B18+B22+B25+B28+B31+B34+B37+B41+B44+B47+B50+B54+B57+B60+B63+B67+B70+B74+B77</f>
        <v>75.97999999999999</v>
      </c>
      <c r="C78" s="47">
        <f>C6+C9+C12+C15+C18+C22+C25+C28+C31+C34+C37+C41+C44+C47+C50+C54+C57+C60+C63+C67+C70+C74+C77</f>
        <v>81</v>
      </c>
      <c r="D78" s="47">
        <f>D6+D9+D12+D15+D18+D22+D25+D28+D31+D34+D37+D41+D44+D47+D50+D54+D57+D60+D63+D67+D70+D74+D77</f>
        <v>90.88000000000001</v>
      </c>
      <c r="E78" s="47">
        <f>E6+E9+E12+E15+E18+E22+E25+E28+E31+E34+E37+E41+E44+E47+E50+E54+E57+E60+E63+E67+E70+E74+E77</f>
        <v>82.75</v>
      </c>
    </row>
    <row r="79" spans="1:5" ht="17.25" x14ac:dyDescent="0.3">
      <c r="A79" s="48" t="s">
        <v>82</v>
      </c>
      <c r="B79" s="49" t="s">
        <v>83</v>
      </c>
      <c r="C79" s="49" t="s">
        <v>84</v>
      </c>
      <c r="D79" s="49" t="s">
        <v>85</v>
      </c>
      <c r="E79" s="49" t="s">
        <v>86</v>
      </c>
    </row>
    <row r="80" spans="1:5" ht="33.75" x14ac:dyDescent="0.3">
      <c r="A80" s="46" t="s">
        <v>87</v>
      </c>
      <c r="B80" s="50">
        <f>(B78+C78+D78+E78)/4</f>
        <v>82.652500000000003</v>
      </c>
      <c r="C80" s="51"/>
      <c r="D80" s="51"/>
      <c r="E80" s="52"/>
    </row>
    <row r="81" spans="1:5" ht="93.75" x14ac:dyDescent="0.3">
      <c r="A81" s="53" t="s">
        <v>88</v>
      </c>
      <c r="B81" s="54">
        <f>100-B78</f>
        <v>24.02000000000001</v>
      </c>
      <c r="C81" s="54">
        <f>100-C78</f>
        <v>19</v>
      </c>
      <c r="D81" s="54">
        <f>100-D78</f>
        <v>9.1199999999999903</v>
      </c>
      <c r="E81" s="54">
        <f>100-E78</f>
        <v>17.25</v>
      </c>
    </row>
    <row r="82" spans="1:5" ht="63" x14ac:dyDescent="0.25">
      <c r="A82" s="46" t="s">
        <v>89</v>
      </c>
      <c r="B82" s="55" t="s">
        <v>90</v>
      </c>
      <c r="C82" s="55" t="s">
        <v>90</v>
      </c>
      <c r="D82" s="56" t="s">
        <v>91</v>
      </c>
      <c r="E82" s="55" t="s">
        <v>90</v>
      </c>
    </row>
    <row r="84" spans="1:5" ht="18.75" x14ac:dyDescent="0.3">
      <c r="A84" s="57"/>
      <c r="B84" s="57"/>
      <c r="C84" s="57"/>
      <c r="D84" s="57"/>
      <c r="E84" s="57"/>
    </row>
    <row r="85" spans="1:5" ht="18.75" x14ac:dyDescent="0.3">
      <c r="A85" s="57" t="s">
        <v>92</v>
      </c>
      <c r="B85" s="57"/>
      <c r="C85" s="57"/>
      <c r="D85" s="57"/>
      <c r="E85" s="57" t="s">
        <v>93</v>
      </c>
    </row>
    <row r="87" spans="1:5" ht="16.5" x14ac:dyDescent="0.25">
      <c r="A87" s="58" t="s">
        <v>94</v>
      </c>
    </row>
  </sheetData>
  <mergeCells count="8">
    <mergeCell ref="A71:E71"/>
    <mergeCell ref="B80:E80"/>
    <mergeCell ref="A1:E1"/>
    <mergeCell ref="A3:E3"/>
    <mergeCell ref="A19:E19"/>
    <mergeCell ref="A38:E38"/>
    <mergeCell ref="A51:E51"/>
    <mergeCell ref="A64:E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2024-01-17T12:16:12Z</dcterms:modified>
</cp:coreProperties>
</file>