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<sst xmlns="http://schemas.openxmlformats.org/spreadsheetml/2006/main" count="1434" uniqueCount="598">
  <si>
    <t>Название
Формируется автоматически</t>
  </si>
  <si>
    <t>Название</t>
  </si>
  <si>
    <t>Формула
Целевая статья</t>
  </si>
  <si>
    <t>Целевая статья</t>
  </si>
  <si>
    <t>ВР
Код</t>
  </si>
  <si>
    <t>Код ВР</t>
  </si>
  <si>
    <t/>
  </si>
  <si>
    <t>тыс.руб.</t>
  </si>
  <si>
    <t>Наименование расходов</t>
  </si>
  <si>
    <t>Вид расходов</t>
  </si>
  <si>
    <t>Сумма на</t>
  </si>
  <si>
    <t>Всего расходов</t>
  </si>
  <si>
    <t>Всего</t>
  </si>
  <si>
    <t>Вариант: Малопургинский 2021;
Таблица: Прогноз 2022 (МР);
Данные
%Малопургинский район</t>
  </si>
  <si>
    <t>Вариант: Малопургинский 2021;
Таблица: Прогноз 2023 (МР);
Данные
МО=1302000
БКД=00000000
КОСГУ=000
Программы=0000
ЭД_БКД=00
Ведомства=000
Узлы=20</t>
  </si>
  <si>
    <t>Вариант=Малопургинский 2021;
Табл=Прогноз 2022 (МР);
МО=1302000;
БКД=00000000;
КОСГУ=000;
Программы=0000;
ЭД_БКД=00;
Ведомства=000;
ФКР=0000;
Балансировка бюджета=20;
Узлы=20;</t>
  </si>
  <si>
    <t>Вариант=Малопургинский 2021;
Табл=Прогноз 2022 (МР);
МО=1302000;
БКД=00000000;
КОСГУ=000;
Программы=0000;
ЭД_БКД=00;
Ведомства=000;
ФКР=0000;
Балансировка бюджета=21;
Узлы=20;</t>
  </si>
  <si>
    <t>Вариант=Малопургинский 2021;
Табл=Прогноз 2022 (МР);
МО=1302000;
БКД=00000000;
КОСГУ=000;
Программы=0000;
ЭД_БКД=00;
Ведомства=000;
ФКР=0000;
Балансировка бюджета=22;
Узлы=20;</t>
  </si>
  <si>
    <t>Вариант=Малопургинский 2021;
Табл=Прогноз 2023 (МР);
МО=1302000;
БКД=00000000;
КОСГУ=000;
Программы=0000;
ЭД_БКД=00;
Ведомства=000;
ФКР=0000;
Балансировка бюджета=20;
Узлы=20;</t>
  </si>
  <si>
    <t>Вариант=Малопургинский 2021;
Табл=Прогноз 2023 (МР);
МО=1302000;
БКД=00000000;
КОСГУ=000;
Программы=0000;
ЭД_БКД=00;
Ведомства=000;
ФКР=0000;
Балансировка бюджета=21;
Узлы=20;</t>
  </si>
  <si>
    <t>Вариант=Малопургинский 2021;
Табл=Прогноз 2023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</si>
  <si>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</si>
  <si>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</si>
  <si>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</si>
  <si>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</si>
  <si>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</si>
  <si>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</si>
  <si>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</si>
  <si>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</si>
  <si>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</si>
  <si>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</si>
  <si>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</si>
  <si>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</si>
  <si>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</si>
  <si>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</si>
  <si>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</si>
  <si>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</si>
  <si>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</si>
  <si>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</si>
  <si>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</si>
  <si>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</si>
  <si>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</si>
  <si>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</si>
  <si>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</si>
  <si>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</si>
  <si>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</si>
  <si>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01102S7120</t>
  </si>
  <si>
    <t>Расходы по присмотру и уходу за детьми-инвалидами, детьми-сиротами и детьми, оставшимися без попечения родителей софинансирование за счет средств местного бюджета</t>
  </si>
  <si>
    <t>01102S7121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</si>
  <si>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</si>
  <si>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</si>
  <si>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</si>
  <si>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</si>
  <si>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</si>
  <si>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</si>
  <si>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</si>
  <si>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</si>
  <si>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</si>
  <si>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</si>
  <si>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</si>
  <si>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</si>
  <si>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</si>
  <si>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</si>
  <si>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Прочая закупка товаров, работ и услуг</t>
  </si>
  <si>
    <t>244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</si>
  <si>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</si>
  <si>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</si>
  <si>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</si>
  <si>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</si>
  <si>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</si>
  <si>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</si>
  <si>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</si>
  <si>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</si>
  <si>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</si>
  <si>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</si>
  <si>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</si>
  <si>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</si>
  <si>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</si>
  <si>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</si>
  <si>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</si>
  <si>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</si>
  <si>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</si>
  <si>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Социальные гарантии работникам общего образования</t>
  </si>
  <si>
    <t>0120400000</t>
  </si>
  <si>
    <t>0120461260</t>
  </si>
  <si>
    <t>Иные выплаты персоналу учреждений, за исключением фонда оплаты труда</t>
  </si>
  <si>
    <t>112</t>
  </si>
  <si>
    <t>Пособия, компенсации и иные социальные выплаты гражданам, кроме публичных нормативных обязательств</t>
  </si>
  <si>
    <t>321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</si>
  <si>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</si>
  <si>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</si>
  <si>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</si>
  <si>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</si>
  <si>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</si>
  <si>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</si>
  <si>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</si>
  <si>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</si>
  <si>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012E200000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</si>
  <si>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</si>
  <si>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012E250970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</si>
  <si>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</si>
  <si>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</si>
  <si>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</si>
  <si>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</si>
  <si>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</si>
  <si>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</si>
  <si>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</si>
  <si>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</si>
  <si>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</si>
  <si>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</si>
  <si>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</si>
  <si>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</si>
  <si>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</si>
  <si>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</si>
  <si>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</si>
  <si>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</si>
  <si>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</si>
  <si>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</si>
  <si>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</si>
  <si>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</si>
  <si>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</si>
  <si>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</si>
  <si>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</si>
  <si>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</si>
  <si>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</si>
  <si>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</si>
  <si>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</si>
  <si>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</si>
  <si>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</si>
  <si>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</si>
  <si>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</si>
  <si>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</si>
  <si>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</si>
  <si>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</si>
  <si>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 (Республиканская целевая программа "Детское и школьное питание ") софинансирование за счет средств местного бюджета</t>
  </si>
  <si>
    <t>01601S6961</t>
  </si>
  <si>
    <t>Софинансирование расходов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</si>
  <si>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01601S3041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</si>
  <si>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</si>
  <si>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01601L3040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</si>
  <si>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</si>
  <si>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</si>
  <si>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</si>
  <si>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</si>
  <si>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</si>
  <si>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</si>
  <si>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</si>
  <si>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</si>
  <si>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</si>
  <si>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</si>
  <si>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</si>
  <si>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</si>
  <si>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</si>
  <si>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</si>
  <si>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</si>
  <si>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Организация отдыха детей в каникулярное время</t>
  </si>
  <si>
    <t>0220261520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</si>
  <si>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</si>
  <si>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</si>
  <si>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</si>
  <si>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</si>
  <si>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</si>
  <si>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</si>
  <si>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</si>
  <si>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</si>
  <si>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</si>
  <si>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</si>
  <si>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</si>
  <si>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Организация досуга и предоставление услуг организаций культуры  за счет средств муниципального образования</t>
  </si>
  <si>
    <t>0320161610</t>
  </si>
  <si>
    <t>0320166770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</si>
  <si>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</si>
  <si>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</si>
  <si>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</si>
  <si>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</si>
  <si>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</si>
  <si>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</si>
  <si>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0330166770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</si>
  <si>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</si>
  <si>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</si>
  <si>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</si>
  <si>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</si>
  <si>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</si>
  <si>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</si>
  <si>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</si>
  <si>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</si>
  <si>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</si>
  <si>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</si>
  <si>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</si>
  <si>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</si>
  <si>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</si>
  <si>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</si>
  <si>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</si>
  <si>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</si>
  <si>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</si>
  <si>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</si>
  <si>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</si>
  <si>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</si>
  <si>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</si>
  <si>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</si>
  <si>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</si>
  <si>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</si>
  <si>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</si>
  <si>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</si>
  <si>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</si>
  <si>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</si>
  <si>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</si>
  <si>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</si>
  <si>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</si>
  <si>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</si>
  <si>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</si>
  <si>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</si>
  <si>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</si>
  <si>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</si>
  <si>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</si>
  <si>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</si>
  <si>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</si>
  <si>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</si>
  <si>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</si>
  <si>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</si>
  <si>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</si>
  <si>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</si>
  <si>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</si>
  <si>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Федеральный проект "Финансовая поддержка семей при рождении детей"</t>
  </si>
  <si>
    <t>041P100000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</si>
  <si>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</si>
  <si>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</si>
  <si>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Субсидии гражданам на приобретение жилья</t>
  </si>
  <si>
    <t>322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</si>
  <si>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</si>
  <si>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</si>
  <si>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</si>
  <si>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</si>
  <si>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</si>
  <si>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</si>
  <si>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</si>
  <si>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</si>
  <si>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</si>
  <si>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</si>
  <si>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</si>
  <si>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</si>
  <si>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</si>
  <si>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</si>
  <si>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</si>
  <si>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</si>
  <si>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</si>
  <si>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</si>
  <si>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</si>
  <si>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</si>
  <si>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</si>
  <si>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</si>
  <si>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</si>
  <si>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</si>
  <si>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</si>
  <si>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</si>
  <si>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</si>
  <si>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</si>
  <si>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</si>
  <si>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</si>
  <si>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</si>
  <si>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</si>
  <si>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</si>
  <si>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</si>
  <si>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</si>
  <si>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</si>
  <si>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</si>
  <si>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Реализация мероприятий по обеспечению жильем молодых семей</t>
  </si>
  <si>
    <t>04303L4970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</si>
  <si>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</si>
  <si>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</si>
  <si>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</si>
  <si>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</si>
  <si>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</si>
  <si>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</si>
  <si>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</si>
  <si>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</si>
  <si>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</si>
  <si>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</si>
  <si>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</si>
  <si>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</si>
  <si>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</si>
  <si>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</si>
  <si>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</si>
  <si>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</si>
  <si>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</si>
  <si>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</si>
  <si>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</si>
  <si>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</si>
  <si>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</si>
  <si>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</si>
  <si>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</si>
  <si>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</si>
  <si>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</si>
  <si>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</si>
  <si>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</si>
  <si>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</si>
  <si>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</si>
  <si>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</si>
  <si>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</si>
  <si>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</si>
  <si>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</si>
  <si>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</si>
  <si>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</si>
  <si>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</si>
  <si>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</si>
  <si>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</si>
  <si>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Мероприятия в области строительства, архитектуры и градостроительства</t>
  </si>
  <si>
    <t>0710262020</t>
  </si>
  <si>
    <t>Подготовка проектов о внесении изменений в Правила землепользования и застройки сельских поселений муниципального образования "Малопургинский район"</t>
  </si>
  <si>
    <t>0710300000</t>
  </si>
  <si>
    <t>0710362020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</si>
  <si>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</si>
  <si>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</si>
  <si>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</si>
  <si>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</si>
  <si>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</si>
  <si>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</si>
  <si>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</si>
  <si>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</si>
  <si>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</si>
  <si>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</si>
  <si>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</si>
  <si>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</si>
  <si>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</si>
  <si>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</si>
  <si>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</si>
  <si>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</si>
  <si>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</si>
  <si>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</si>
  <si>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</si>
  <si>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</si>
  <si>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</si>
  <si>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</si>
  <si>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</si>
  <si>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</si>
  <si>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</si>
  <si>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</si>
  <si>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Организация подготовки района к осенне-зимнему периоду</t>
  </si>
  <si>
    <t>0730300000</t>
  </si>
  <si>
    <t>Мероприятия в области поддержки и развития коммунального хозяйства</t>
  </si>
  <si>
    <t>0730301440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</si>
  <si>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</si>
  <si>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</si>
  <si>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</si>
  <si>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</si>
  <si>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</si>
  <si>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</si>
  <si>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</si>
  <si>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</si>
  <si>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</si>
  <si>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</si>
  <si>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</si>
  <si>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</si>
  <si>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</si>
  <si>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Содержание и ремонт автомобильных дорог общего пользования местного значения за счет средств местных бюджетов</t>
  </si>
  <si>
    <t>0740162530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</si>
  <si>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</si>
  <si>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0740200000</t>
  </si>
  <si>
    <t>Развитие сети автомобильных дорог Удмуртской Республики</t>
  </si>
  <si>
    <t>0740204650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</si>
  <si>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</si>
  <si>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</si>
  <si>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</si>
  <si>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</si>
  <si>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</si>
  <si>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</si>
  <si>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</si>
  <si>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</si>
  <si>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</si>
  <si>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</si>
  <si>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</si>
  <si>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</si>
  <si>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</si>
  <si>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</si>
  <si>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</si>
  <si>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</si>
  <si>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</si>
  <si>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</si>
  <si>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</si>
  <si>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</si>
  <si>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</si>
  <si>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</si>
  <si>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</si>
  <si>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</si>
  <si>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</si>
  <si>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</si>
  <si>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</si>
  <si>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</si>
  <si>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</si>
  <si>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</si>
  <si>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</si>
  <si>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</si>
  <si>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</si>
  <si>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</si>
  <si>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</si>
  <si>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</si>
  <si>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</si>
  <si>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</si>
  <si>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</si>
  <si>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</si>
  <si>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</si>
  <si>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</si>
  <si>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</si>
  <si>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</si>
  <si>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</si>
  <si>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</si>
  <si>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</si>
  <si>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</si>
  <si>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</si>
  <si>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</si>
  <si>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</si>
  <si>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</si>
  <si>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</si>
  <si>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</si>
  <si>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</si>
  <si>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</si>
  <si>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</si>
  <si>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</si>
  <si>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</si>
  <si>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</si>
  <si>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</si>
  <si>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</si>
  <si>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</si>
  <si>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</si>
  <si>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</si>
  <si>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</si>
  <si>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</si>
  <si>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</si>
  <si>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</si>
  <si>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</si>
  <si>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</si>
  <si>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</si>
  <si>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</si>
  <si>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</si>
  <si>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</si>
  <si>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</si>
  <si>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</si>
  <si>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</si>
  <si>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</si>
  <si>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</si>
  <si>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</si>
  <si>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</si>
  <si>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</si>
  <si>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</si>
  <si>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</si>
  <si>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</si>
  <si>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</si>
  <si>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</si>
  <si>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</si>
  <si>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</si>
  <si>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</si>
  <si>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</si>
  <si>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</si>
  <si>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</si>
  <si>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</si>
  <si>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</si>
  <si>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</si>
  <si>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</si>
  <si>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</si>
  <si>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</si>
  <si>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</si>
  <si>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</si>
  <si>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</si>
  <si>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</si>
  <si>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</si>
  <si>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</si>
  <si>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</si>
  <si>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</si>
  <si>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</si>
  <si>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</si>
  <si>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</si>
  <si>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</si>
  <si>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</si>
  <si>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</si>
  <si>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</si>
  <si>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</si>
  <si>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</si>
  <si>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</si>
  <si>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</si>
  <si>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</si>
  <si>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</si>
  <si>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</si>
  <si>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</si>
  <si>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</si>
  <si>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</si>
  <si>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</si>
  <si>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</si>
  <si>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</si>
  <si>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</si>
  <si>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</si>
  <si>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</si>
  <si>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</si>
  <si>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</si>
  <si>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</si>
  <si>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</si>
  <si>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</si>
  <si>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</si>
  <si>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</si>
  <si>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</si>
  <si>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</si>
  <si>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</si>
  <si>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</si>
  <si>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</si>
  <si>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</si>
  <si>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</si>
  <si>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</si>
  <si>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</si>
  <si>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Трудоустройство несовершеннолетних граждан в возрасте от 14 до 18 лет в свободное от учебы время</t>
  </si>
  <si>
    <t>1120261430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</si>
  <si>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</si>
  <si>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</si>
  <si>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</si>
  <si>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</si>
  <si>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</si>
  <si>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</si>
  <si>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</si>
  <si>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</si>
  <si>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</si>
  <si>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</si>
  <si>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</si>
  <si>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</si>
  <si>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</si>
  <si>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</si>
  <si>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</si>
  <si>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</si>
  <si>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</si>
  <si>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</si>
  <si>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</si>
  <si>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</si>
  <si>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</si>
  <si>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</si>
  <si>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</si>
  <si>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</si>
  <si>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</si>
  <si>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</si>
  <si>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</si>
  <si>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</si>
  <si>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</si>
  <si>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</si>
  <si>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</si>
  <si>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</si>
  <si>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</si>
  <si>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</si>
  <si>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</si>
  <si>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</si>
  <si>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</si>
  <si>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</si>
  <si>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</si>
  <si>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</si>
  <si>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</si>
  <si>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</si>
  <si>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</si>
  <si>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</si>
  <si>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</si>
  <si>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</si>
  <si>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</si>
  <si>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</si>
  <si>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</si>
  <si>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</si>
  <si>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</si>
  <si>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</si>
  <si>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</si>
  <si>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</si>
  <si>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</si>
  <si>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</si>
  <si>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</si>
  <si>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</si>
  <si>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 2022 и 2023 годов</t>
  </si>
  <si>
    <t>Приложение № 11</t>
  </si>
  <si>
    <t>к решению Совета депутатов</t>
  </si>
  <si>
    <t>от 3 декабря 2020 года № 32-5-325</t>
  </si>
  <si>
    <t>к проекту решения Совета депутатов</t>
  </si>
  <si>
    <t>1120562090</t>
  </si>
  <si>
    <t>0800505770</t>
  </si>
  <si>
    <t>Прочая закупка товаров, работ и услуг для обеспечения государственных (муниципальных) нужд</t>
  </si>
  <si>
    <t>02202S5230</t>
  </si>
  <si>
    <t>Организация отдыха, оздоровления и занятости детей, подростков и молодежи в Удмуртской Республике счет средств УР</t>
  </si>
  <si>
    <t>Детское и школьное питание (Республиканская целевая программа "Детское и школьное питание ")</t>
  </si>
  <si>
    <t>01601S6960</t>
  </si>
  <si>
    <t>041P104343</t>
  </si>
  <si>
    <t>Предоставление мер социальной поддержки многодетным семьям (бесплатное питание для обучающихся общеобразовательных организаций)</t>
  </si>
  <si>
    <t>Предоставление мер социальной поддержки многодетным семьям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</si>
  <si>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</si>
  <si>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041P104342</t>
  </si>
  <si>
    <t>811</t>
  </si>
  <si>
    <t>0430805660</t>
  </si>
  <si>
    <t>Учёт (регистрация) многодетных семей</t>
  </si>
  <si>
    <t>0410400000</t>
  </si>
  <si>
    <t>Расходы на софинансирование лизинговых платежей по договорам финансовой аренды (лизинга) газораспределительных сетей</t>
  </si>
  <si>
    <t>0730309720</t>
  </si>
  <si>
    <t>Приложение № 9</t>
  </si>
  <si>
    <t>9900000820</t>
  </si>
  <si>
    <t>Капитальные вложения в объекты государственной (муниципальной) собственности</t>
  </si>
  <si>
    <t>074R100000</t>
  </si>
  <si>
    <t>074R153930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</si>
  <si>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</si>
  <si>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муниципального образования 
«Муниципальный округ Малопургинский район Удмуртской Республики»</t>
  </si>
  <si>
    <t>от 4 октября  2021 года № 1-24-24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</si>
</sst>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4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0" fontId="44" fillId="0" borderId="0" xfId="0" applyNumberFormat="1" applyFont="1" applyAlignment="1">
      <alignment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0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 shrinkToFit="1"/>
      <protection locked="0"/>
    </xf>
    <xf numFmtId="172" fontId="3" fillId="0" borderId="10" xfId="0" applyNumberFormat="1" applyFont="1" applyFill="1" applyBorder="1" applyAlignment="1" applyProtection="1">
      <alignment shrinkToFit="1"/>
      <protection locked="0"/>
    </xf>
    <xf numFmtId="172" fontId="3" fillId="0" borderId="0" xfId="0" applyNumberFormat="1" applyFont="1" applyFill="1" applyBorder="1" applyAlignment="1" applyProtection="1">
      <alignment shrinkToFit="1"/>
      <protection locked="0"/>
    </xf>
    <xf numFmtId="172" fontId="3" fillId="0" borderId="0" xfId="52" applyNumberFormat="1" applyFont="1" applyFill="1" applyBorder="1" applyAlignment="1">
      <alignment horizontal="right"/>
      <protection/>
    </xf>
    <xf numFmtId="172" fontId="3" fillId="0" borderId="0" xfId="52" applyNumberFormat="1" applyFont="1" applyFill="1" applyAlignment="1">
      <alignment horizontal="right"/>
      <protection/>
    </xf>
    <xf numFmtId="172" fontId="3" fillId="0" borderId="0" xfId="0" applyNumberFormat="1" applyFont="1" applyFill="1" applyAlignment="1">
      <alignment horizontal="right"/>
    </xf>
    <xf numFmtId="172" fontId="45" fillId="0" borderId="0" xfId="0" applyNumberFormat="1" applyFont="1" applyFill="1" applyAlignment="1">
      <alignment horizontal="right"/>
    </xf>
    <xf numFmtId="172" fontId="44" fillId="0" borderId="0" xfId="0" applyNumberFormat="1" applyFont="1" applyFill="1" applyAlignment="1">
      <alignment/>
    </xf>
    <xf numFmtId="172" fontId="3" fillId="0" borderId="11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 quotePrefix="1">
      <alignment wrapText="1"/>
    </xf>
    <xf numFmtId="172" fontId="4" fillId="0" borderId="0" xfId="0" applyNumberFormat="1" applyFont="1" applyFill="1" applyAlignment="1" quotePrefix="1">
      <alignment wrapText="1"/>
    </xf>
    <xf numFmtId="172" fontId="8" fillId="0" borderId="10" xfId="0" applyNumberFormat="1" applyFont="1" applyFill="1" applyBorder="1" applyAlignment="1" applyProtection="1">
      <alignment shrinkToFit="1"/>
      <protection locked="0"/>
    </xf>
    <xf numFmtId="172" fontId="4" fillId="0" borderId="10" xfId="0" applyNumberFormat="1" applyFont="1" applyBorder="1" applyAlignment="1">
      <alignment shrinkToFit="1"/>
    </xf>
    <xf numFmtId="172" fontId="0" fillId="0" borderId="0" xfId="0" applyNumberFormat="1" applyFill="1" applyAlignment="1">
      <alignment/>
    </xf>
    <xf numFmtId="49" fontId="9" fillId="0" borderId="10" xfId="0" applyNumberFormat="1" applyFont="1" applyBorder="1" applyAlignment="1" quotePrefix="1">
      <alignment wrapText="1"/>
    </xf>
    <xf numFmtId="49" fontId="8" fillId="0" borderId="10" xfId="0" applyNumberFormat="1" applyFont="1" applyBorder="1" applyAlignment="1" quotePrefix="1">
      <alignment horizontal="center" wrapText="1"/>
    </xf>
    <xf numFmtId="172" fontId="8" fillId="0" borderId="10" xfId="0" applyNumberFormat="1" applyFont="1" applyBorder="1" applyAlignment="1" quotePrefix="1">
      <alignment shrinkToFit="1"/>
    </xf>
    <xf numFmtId="172" fontId="3" fillId="0" borderId="10" xfId="0" applyNumberFormat="1" applyFont="1" applyBorder="1" applyAlignment="1" quotePrefix="1">
      <alignment shrinkToFit="1"/>
    </xf>
    <xf numFmtId="49" fontId="3" fillId="0" borderId="10" xfId="0" applyNumberFormat="1" applyFont="1" applyBorder="1" applyAlignment="1" quotePrefix="1">
      <alignment horizontal="left" wrapText="1"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49" fontId="8" fillId="0" borderId="10" xfId="0" applyNumberFormat="1" applyFont="1" applyBorder="1" applyAlignment="1">
      <alignment horizontal="left"/>
    </xf>
    <xf numFmtId="172" fontId="3" fillId="0" borderId="0" xfId="0" applyNumberFormat="1" applyFont="1" applyFill="1" applyAlignment="1">
      <alignment horizontal="right" wrapText="1"/>
    </xf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172" fontId="3" fillId="0" borderId="11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7"/>
  <sheetViews>
    <sheetView tabSelected="1" zoomScalePageLayoutView="0" workbookViewId="0" topLeftCell="A2">
      <selection activeCell="J7" sqref="J7"/>
    </sheetView>
  </sheetViews>
  <sheetFormatPr defaultColWidth="9.140625" defaultRowHeight="15"/>
  <cols>
    <col min="1" max="1" width="41.8515625" style="1" customWidth="1"/>
    <col min="2" max="2" width="11.421875" style="1" customWidth="1"/>
    <col min="3" max="3" width="5.8515625" style="1" customWidth="1"/>
    <col min="4" max="4" width="10.57421875" style="42" customWidth="1"/>
    <col min="5" max="6" width="10.57421875" style="42" hidden="1" customWidth="1"/>
    <col min="7" max="7" width="10.57421875" style="42" customWidth="1"/>
    <col min="8" max="9" width="8.00390625" style="8" hidden="1" customWidth="1"/>
  </cols>
  <sheetData>
    <row r="1" spans="1:9" s="5" customFormat="1" ht="14.25" customHeight="1" hidden="1">
      <c r="A1" s="2"/>
      <c r="B1" s="3"/>
      <c r="C1" s="3"/>
      <c r="D1" s="30"/>
      <c r="E1" s="30"/>
      <c r="F1" s="30"/>
      <c r="G1" s="30"/>
      <c r="H1" s="4"/>
      <c r="I1" s="4"/>
    </row>
    <row r="2" spans="1:9" s="49" customFormat="1" ht="14.25" customHeight="1">
      <c r="A2" s="27"/>
      <c r="B2" s="48"/>
      <c r="C2" s="48"/>
      <c r="D2" s="31"/>
      <c r="E2" s="31"/>
      <c r="F2" s="31"/>
      <c r="G2" s="32" t="s">
        <v>590</v>
      </c>
      <c r="H2" s="29"/>
      <c r="I2" s="29"/>
    </row>
    <row r="3" spans="1:9" s="49" customFormat="1" ht="14.25" customHeight="1">
      <c r="A3" s="27"/>
      <c r="B3" s="48"/>
      <c r="C3" s="48"/>
      <c r="D3" s="31"/>
      <c r="E3" s="31"/>
      <c r="F3" s="31"/>
      <c r="G3" s="33" t="s">
        <v>571</v>
      </c>
      <c r="H3" s="29"/>
      <c r="I3" s="29"/>
    </row>
    <row r="4" spans="1:9" s="49" customFormat="1" ht="27" customHeight="1">
      <c r="A4" s="51" t="s">
        <v>596</v>
      </c>
      <c r="B4" s="52"/>
      <c r="C4" s="52"/>
      <c r="D4" s="52"/>
      <c r="E4" s="52"/>
      <c r="F4" s="52"/>
      <c r="G4" s="52"/>
      <c r="H4" s="29"/>
      <c r="I4" s="29"/>
    </row>
    <row r="5" spans="1:9" s="49" customFormat="1" ht="14.25" customHeight="1">
      <c r="A5" s="27"/>
      <c r="B5" s="48"/>
      <c r="C5" s="48"/>
      <c r="D5" s="31"/>
      <c r="E5" s="31"/>
      <c r="F5" s="31"/>
      <c r="G5" s="35" t="s">
        <v>597</v>
      </c>
      <c r="H5" s="29"/>
      <c r="I5" s="29"/>
    </row>
    <row r="6" spans="1:9" s="5" customFormat="1" ht="14.25" customHeight="1">
      <c r="A6" s="27"/>
      <c r="B6" s="28"/>
      <c r="C6" s="28"/>
      <c r="D6" s="31"/>
      <c r="E6" s="31"/>
      <c r="F6" s="31"/>
      <c r="G6" s="31"/>
      <c r="H6" s="29"/>
      <c r="I6" s="29"/>
    </row>
    <row r="7" spans="1:9" ht="12.75" customHeight="1">
      <c r="A7" s="6"/>
      <c r="B7" s="21"/>
      <c r="C7" s="7"/>
      <c r="D7" s="36"/>
      <c r="E7" s="36"/>
      <c r="F7" s="36"/>
      <c r="G7" s="32" t="s">
        <v>568</v>
      </c>
      <c r="H7" s="22"/>
      <c r="I7" s="22"/>
    </row>
    <row r="8" spans="1:9" ht="12.75" customHeight="1">
      <c r="A8" s="21"/>
      <c r="B8" s="9"/>
      <c r="C8" s="9"/>
      <c r="D8" s="36"/>
      <c r="E8" s="36"/>
      <c r="F8" s="36"/>
      <c r="G8" s="33" t="s">
        <v>569</v>
      </c>
      <c r="H8" s="22"/>
      <c r="I8" s="22"/>
    </row>
    <row r="9" spans="1:9" ht="12.75" customHeight="1">
      <c r="A9" s="10"/>
      <c r="B9" s="10"/>
      <c r="C9" s="10"/>
      <c r="D9" s="36"/>
      <c r="E9" s="36"/>
      <c r="F9" s="36"/>
      <c r="G9" s="35" t="str">
        <f>"муниципального образования """&amp;RIGHT(D16,LEN(D16)-FIND("%",D16,1))&amp;""""</f>
        <v>муниципального образования "Малопургинский район"</v>
      </c>
      <c r="H9" s="22"/>
      <c r="I9" s="22"/>
    </row>
    <row r="10" spans="1:9" ht="12.75" customHeight="1">
      <c r="A10" s="6"/>
      <c r="B10" s="23"/>
      <c r="C10" s="23"/>
      <c r="D10" s="36"/>
      <c r="E10" s="36"/>
      <c r="F10" s="36"/>
      <c r="G10" s="35" t="s">
        <v>570</v>
      </c>
      <c r="H10" s="22"/>
      <c r="I10" s="22"/>
    </row>
    <row r="11" spans="1:9" ht="72.75" customHeight="1">
      <c r="A11" s="54" t="s">
        <v>567</v>
      </c>
      <c r="B11" s="54"/>
      <c r="C11" s="54"/>
      <c r="D11" s="54"/>
      <c r="E11" s="54"/>
      <c r="F11" s="54"/>
      <c r="G11" s="54"/>
      <c r="H11" s="22"/>
      <c r="I11" s="22"/>
    </row>
    <row r="12" spans="1:9" ht="12.75" customHeight="1">
      <c r="A12" s="6"/>
      <c r="B12" s="6"/>
      <c r="C12" s="6"/>
      <c r="D12" s="34"/>
      <c r="E12" s="34"/>
      <c r="F12" s="34"/>
      <c r="G12" s="34" t="s">
        <v>7</v>
      </c>
      <c r="H12" s="11"/>
      <c r="I12" s="11"/>
    </row>
    <row r="13" spans="1:9" ht="12.75" customHeight="1">
      <c r="A13" s="55" t="s">
        <v>8</v>
      </c>
      <c r="B13" s="56" t="s">
        <v>3</v>
      </c>
      <c r="C13" s="56" t="s">
        <v>9</v>
      </c>
      <c r="D13" s="57" t="s">
        <v>10</v>
      </c>
      <c r="E13" s="57"/>
      <c r="F13" s="57"/>
      <c r="G13" s="57"/>
      <c r="H13" s="11"/>
      <c r="I13" s="11"/>
    </row>
    <row r="14" spans="1:9" s="14" customFormat="1" ht="49.5" customHeight="1">
      <c r="A14" s="55"/>
      <c r="B14" s="56"/>
      <c r="C14" s="56"/>
      <c r="D14" s="37" t="str">
        <f>MID(D15,FIND("Прогноз",D15,1)+8,4)&amp;" год"</f>
        <v>2022 год</v>
      </c>
      <c r="E14" s="37" t="str">
        <f>MID(E16,FIND("Прогноз",E16,1)+8,4)&amp;" ББ="&amp;LEFT(RIGHT(E15,12),2)</f>
        <v>2022 ББ=20</v>
      </c>
      <c r="F14" s="37" t="str">
        <f>MID(F16,FIND("Прогноз",F16,1)+8,4)&amp;" ББ="&amp;LEFT(RIGHT(F15,12),2)</f>
        <v>2022 ББ=22</v>
      </c>
      <c r="G14" s="37" t="str">
        <f>MID(G16,FIND("Прогноз",G16,1)+8,4)&amp;" год"</f>
        <v>2023 год</v>
      </c>
      <c r="H14" s="13" t="str">
        <f>MID(H16,FIND("Прогноз",H16,1)+8,4)&amp;" ББ="&amp;LEFT(RIGHT(H15,12),2)</f>
        <v>2023 ББ=20</v>
      </c>
      <c r="I14" s="12" t="str">
        <f>MID(I16,FIND("Прогноз",I16,1)+8,4)&amp;" ББ="&amp;LEFT(RIGHT(I15,12),2)</f>
        <v>2023 ББ=22</v>
      </c>
    </row>
    <row r="15" spans="1:9" s="17" customFormat="1" ht="48" customHeight="1" hidden="1">
      <c r="A15" s="15" t="s">
        <v>0</v>
      </c>
      <c r="B15" s="15" t="s">
        <v>2</v>
      </c>
      <c r="C15" s="15" t="s">
        <v>4</v>
      </c>
      <c r="D15" s="38" t="s">
        <v>16</v>
      </c>
      <c r="E15" s="38" t="s">
        <v>15</v>
      </c>
      <c r="F15" s="38" t="s">
        <v>17</v>
      </c>
      <c r="G15" s="38" t="s">
        <v>19</v>
      </c>
      <c r="H15" s="16" t="s">
        <v>18</v>
      </c>
      <c r="I15" s="16" t="s">
        <v>20</v>
      </c>
    </row>
    <row r="16" spans="1:9" s="5" customFormat="1" ht="35.25" customHeight="1" hidden="1">
      <c r="A16" s="18" t="s">
        <v>1</v>
      </c>
      <c r="B16" s="18" t="s">
        <v>3</v>
      </c>
      <c r="C16" s="18" t="s">
        <v>5</v>
      </c>
      <c r="D16" s="39" t="s">
        <v>13</v>
      </c>
      <c r="E16" s="39" t="s">
        <v>13</v>
      </c>
      <c r="F16" s="39" t="s">
        <v>13</v>
      </c>
      <c r="G16" s="39" t="s">
        <v>14</v>
      </c>
      <c r="H16" s="19" t="s">
        <v>14</v>
      </c>
      <c r="I16" s="19" t="s">
        <v>14</v>
      </c>
    </row>
    <row r="17" spans="1:9" s="5" customFormat="1" ht="14.25" hidden="1">
      <c r="A17" s="24" t="s">
        <v>12</v>
      </c>
      <c r="B17" s="25" t="s">
        <v>6</v>
      </c>
      <c r="C17" s="25" t="s">
        <v>6</v>
      </c>
      <c r="D17" s="40">
        <v>758077.3</v>
      </c>
      <c r="E17" s="40">
        <v>758077.3</v>
      </c>
      <c r="F17" s="40"/>
      <c r="G17" s="40">
        <v>801417</v>
      </c>
      <c r="H17" s="26">
        <v>801417</v>
      </c>
      <c r="I17" s="26"/>
    </row>
    <row r="18" spans="1:9" s="5" customFormat="1" ht="32.25">
      <c r="A18" s="24" t="s">
        <v>21</v>
      </c>
      <c r="B18" s="25" t="s">
        <v>22</v>
      </c>
      <c r="C18" s="25" t="s">
        <v>6</v>
      </c>
      <c r="D18" s="40">
        <f aca="true" t="shared" si="0" ref="D18:I18">D19+D44+D77+D91+D101+D87</f>
        <v>423045.9799999999</v>
      </c>
      <c r="E18" s="40">
        <f t="shared" si="0"/>
        <v>417857.1999999999</v>
      </c>
      <c r="F18" s="40">
        <f t="shared" si="0"/>
        <v>0</v>
      </c>
      <c r="G18" s="40">
        <f t="shared" si="0"/>
        <v>483220.13999999984</v>
      </c>
      <c r="H18" s="26">
        <f t="shared" si="0"/>
        <v>455729.6</v>
      </c>
      <c r="I18" s="26">
        <f t="shared" si="0"/>
        <v>0</v>
      </c>
    </row>
    <row r="19" spans="1:9" s="5" customFormat="1" ht="21.75">
      <c r="A19" s="24" t="s">
        <v>23</v>
      </c>
      <c r="B19" s="25" t="s">
        <v>24</v>
      </c>
      <c r="C19" s="25" t="s">
        <v>6</v>
      </c>
      <c r="D19" s="40">
        <f>D20+D27+D38+D41</f>
        <v>87485.4</v>
      </c>
      <c r="E19" s="40">
        <f>E20+E27+E38+E41</f>
        <v>87482</v>
      </c>
      <c r="F19" s="40">
        <f>F20+F27+F38+F41</f>
        <v>0</v>
      </c>
      <c r="G19" s="40">
        <f>G20+G27+G38+G41</f>
        <v>94913.79999999999</v>
      </c>
      <c r="H19" s="26">
        <v>94913.2</v>
      </c>
      <c r="I19" s="26"/>
    </row>
    <row r="20" spans="1:9" s="5" customFormat="1" ht="32.25">
      <c r="A20" s="24" t="s">
        <v>25</v>
      </c>
      <c r="B20" s="25" t="s">
        <v>26</v>
      </c>
      <c r="C20" s="25" t="s">
        <v>6</v>
      </c>
      <c r="D20" s="40">
        <f>D21+D23+D25</f>
        <v>80312.3</v>
      </c>
      <c r="E20" s="40">
        <f>E21+E23+E25</f>
        <v>80312.3</v>
      </c>
      <c r="F20" s="40">
        <f>F21+F23+F25</f>
        <v>0</v>
      </c>
      <c r="G20" s="40">
        <f>G21+G23+G25</f>
        <v>87795.7</v>
      </c>
      <c r="H20" s="26">
        <v>87795.7</v>
      </c>
      <c r="I20" s="26"/>
    </row>
    <row r="21" spans="1:9" s="5" customFormat="1" ht="42.75">
      <c r="A21" s="24" t="s">
        <v>27</v>
      </c>
      <c r="B21" s="25" t="s">
        <v>28</v>
      </c>
      <c r="C21" s="25" t="s">
        <v>6</v>
      </c>
      <c r="D21" s="40">
        <f>D22</f>
        <v>61287.8</v>
      </c>
      <c r="E21" s="40">
        <f>E22</f>
        <v>61287.8</v>
      </c>
      <c r="F21" s="40">
        <f>F22</f>
        <v>0</v>
      </c>
      <c r="G21" s="40">
        <f>G22</f>
        <v>70771.2</v>
      </c>
      <c r="H21" s="26">
        <v>70771.2</v>
      </c>
      <c r="I21" s="26"/>
    </row>
    <row r="22" spans="1:9" s="5" customFormat="1" ht="45">
      <c r="A22" s="2" t="s">
        <v>29</v>
      </c>
      <c r="B22" s="3" t="s">
        <v>28</v>
      </c>
      <c r="C22" s="3" t="s">
        <v>30</v>
      </c>
      <c r="D22" s="30">
        <v>61287.8</v>
      </c>
      <c r="E22" s="30">
        <v>61287.8</v>
      </c>
      <c r="F22" s="30"/>
      <c r="G22" s="30">
        <v>70771.2</v>
      </c>
      <c r="H22" s="4">
        <v>70771.2</v>
      </c>
      <c r="I22" s="4"/>
    </row>
    <row r="23" spans="1:9" s="5" customFormat="1" ht="21.75">
      <c r="A23" s="24" t="s">
        <v>31</v>
      </c>
      <c r="B23" s="25" t="s">
        <v>32</v>
      </c>
      <c r="C23" s="25" t="s">
        <v>6</v>
      </c>
      <c r="D23" s="40">
        <f>D24</f>
        <v>9185.2</v>
      </c>
      <c r="E23" s="40">
        <f>E24</f>
        <v>9185.2</v>
      </c>
      <c r="F23" s="40">
        <f>F24</f>
        <v>0</v>
      </c>
      <c r="G23" s="40">
        <f>G24</f>
        <v>9185.2</v>
      </c>
      <c r="H23" s="26">
        <v>9185.2</v>
      </c>
      <c r="I23" s="26"/>
    </row>
    <row r="24" spans="1:9" s="5" customFormat="1" ht="14.25">
      <c r="A24" s="2" t="s">
        <v>33</v>
      </c>
      <c r="B24" s="3" t="s">
        <v>32</v>
      </c>
      <c r="C24" s="3" t="s">
        <v>34</v>
      </c>
      <c r="D24" s="30">
        <v>9185.2</v>
      </c>
      <c r="E24" s="30">
        <v>9185.2</v>
      </c>
      <c r="F24" s="30"/>
      <c r="G24" s="30">
        <v>9185.2</v>
      </c>
      <c r="H24" s="4">
        <v>9185.2</v>
      </c>
      <c r="I24" s="4"/>
    </row>
    <row r="25" spans="1:9" s="5" customFormat="1" ht="21.75">
      <c r="A25" s="24" t="s">
        <v>35</v>
      </c>
      <c r="B25" s="25" t="s">
        <v>36</v>
      </c>
      <c r="C25" s="25" t="s">
        <v>6</v>
      </c>
      <c r="D25" s="40">
        <f>D26</f>
        <v>9839.3</v>
      </c>
      <c r="E25" s="40">
        <f>E26</f>
        <v>9839.3</v>
      </c>
      <c r="F25" s="40">
        <f>F26</f>
        <v>0</v>
      </c>
      <c r="G25" s="40">
        <f>G26</f>
        <v>7839.3</v>
      </c>
      <c r="H25" s="26">
        <v>7839.3</v>
      </c>
      <c r="I25" s="26"/>
    </row>
    <row r="26" spans="1:9" s="5" customFormat="1" ht="45">
      <c r="A26" s="2" t="s">
        <v>29</v>
      </c>
      <c r="B26" s="3" t="s">
        <v>36</v>
      </c>
      <c r="C26" s="3" t="s">
        <v>30</v>
      </c>
      <c r="D26" s="30">
        <v>9839.3</v>
      </c>
      <c r="E26" s="30">
        <v>9839.3</v>
      </c>
      <c r="F26" s="30"/>
      <c r="G26" s="30">
        <v>7839.3</v>
      </c>
      <c r="H26" s="4">
        <v>7839.3</v>
      </c>
      <c r="I26" s="4"/>
    </row>
    <row r="27" spans="1:9" s="5" customFormat="1" ht="32.25">
      <c r="A27" s="24" t="s">
        <v>37</v>
      </c>
      <c r="B27" s="25" t="s">
        <v>38</v>
      </c>
      <c r="C27" s="25" t="s">
        <v>6</v>
      </c>
      <c r="D27" s="40">
        <f>D28+D30+D32+D34+D36</f>
        <v>3802.7</v>
      </c>
      <c r="E27" s="40">
        <f>E28+E30+E32+E34+E36</f>
        <v>3799.2999999999997</v>
      </c>
      <c r="F27" s="40">
        <f>F28+F30+F32+F34+F36</f>
        <v>0</v>
      </c>
      <c r="G27" s="40">
        <f>G28+G30+G32+G34+G36</f>
        <v>3747.7</v>
      </c>
      <c r="H27" s="26">
        <v>3747.1</v>
      </c>
      <c r="I27" s="26"/>
    </row>
    <row r="28" spans="1:9" s="5" customFormat="1" ht="74.25">
      <c r="A28" s="24" t="s">
        <v>39</v>
      </c>
      <c r="B28" s="25" t="s">
        <v>40</v>
      </c>
      <c r="C28" s="25" t="s">
        <v>6</v>
      </c>
      <c r="D28" s="40">
        <f>D29</f>
        <v>3452</v>
      </c>
      <c r="E28" s="40">
        <f>E29</f>
        <v>3452</v>
      </c>
      <c r="F28" s="40">
        <f>F29</f>
        <v>0</v>
      </c>
      <c r="G28" s="40">
        <f>G29</f>
        <v>3452</v>
      </c>
      <c r="H28" s="26">
        <v>3452</v>
      </c>
      <c r="I28" s="26"/>
    </row>
    <row r="29" spans="1:9" s="5" customFormat="1" ht="14.25">
      <c r="A29" s="2" t="s">
        <v>33</v>
      </c>
      <c r="B29" s="3" t="s">
        <v>40</v>
      </c>
      <c r="C29" s="3" t="s">
        <v>34</v>
      </c>
      <c r="D29" s="30">
        <v>3452</v>
      </c>
      <c r="E29" s="30">
        <v>3452</v>
      </c>
      <c r="F29" s="30"/>
      <c r="G29" s="30">
        <v>3452</v>
      </c>
      <c r="H29" s="4">
        <v>3452</v>
      </c>
      <c r="I29" s="4"/>
    </row>
    <row r="30" spans="1:9" s="5" customFormat="1" ht="105.75">
      <c r="A30" s="24" t="s">
        <v>41</v>
      </c>
      <c r="B30" s="25" t="s">
        <v>42</v>
      </c>
      <c r="C30" s="25" t="s">
        <v>6</v>
      </c>
      <c r="D30" s="40">
        <f>D31</f>
        <v>113.7</v>
      </c>
      <c r="E30" s="40">
        <f>E31</f>
        <v>113.7</v>
      </c>
      <c r="F30" s="40">
        <f>F31</f>
        <v>0</v>
      </c>
      <c r="G30" s="40">
        <f>G31</f>
        <v>113.7</v>
      </c>
      <c r="H30" s="26">
        <v>113.7</v>
      </c>
      <c r="I30" s="26"/>
    </row>
    <row r="31" spans="1:9" s="5" customFormat="1" ht="14.25">
      <c r="A31" s="2" t="s">
        <v>33</v>
      </c>
      <c r="B31" s="3" t="s">
        <v>42</v>
      </c>
      <c r="C31" s="3" t="s">
        <v>34</v>
      </c>
      <c r="D31" s="30">
        <v>113.7</v>
      </c>
      <c r="E31" s="30">
        <v>113.7</v>
      </c>
      <c r="F31" s="30"/>
      <c r="G31" s="30">
        <v>113.7</v>
      </c>
      <c r="H31" s="4">
        <v>113.7</v>
      </c>
      <c r="I31" s="4"/>
    </row>
    <row r="32" spans="1:9" s="5" customFormat="1" ht="116.25">
      <c r="A32" s="24" t="s">
        <v>43</v>
      </c>
      <c r="B32" s="25" t="s">
        <v>44</v>
      </c>
      <c r="C32" s="25" t="s">
        <v>6</v>
      </c>
      <c r="D32" s="40">
        <f aca="true" t="shared" si="1" ref="D32:I32">D33</f>
        <v>35</v>
      </c>
      <c r="E32" s="40">
        <f t="shared" si="1"/>
        <v>35</v>
      </c>
      <c r="F32" s="40">
        <f t="shared" si="1"/>
        <v>0</v>
      </c>
      <c r="G32" s="40">
        <f t="shared" si="1"/>
        <v>35</v>
      </c>
      <c r="H32" s="26">
        <f t="shared" si="1"/>
        <v>35</v>
      </c>
      <c r="I32" s="26">
        <f t="shared" si="1"/>
        <v>0</v>
      </c>
    </row>
    <row r="33" spans="1:9" s="5" customFormat="1" ht="14.25">
      <c r="A33" s="2" t="s">
        <v>33</v>
      </c>
      <c r="B33" s="3" t="s">
        <v>44</v>
      </c>
      <c r="C33" s="3" t="s">
        <v>34</v>
      </c>
      <c r="D33" s="30">
        <v>35</v>
      </c>
      <c r="E33" s="30">
        <v>35</v>
      </c>
      <c r="F33" s="30"/>
      <c r="G33" s="30">
        <v>35</v>
      </c>
      <c r="H33" s="4">
        <v>35</v>
      </c>
      <c r="I33" s="4"/>
    </row>
    <row r="34" spans="1:9" s="5" customFormat="1" ht="74.25">
      <c r="A34" s="24" t="s">
        <v>45</v>
      </c>
      <c r="B34" s="25" t="s">
        <v>46</v>
      </c>
      <c r="C34" s="25" t="s">
        <v>6</v>
      </c>
      <c r="D34" s="40">
        <f>D35</f>
        <v>67</v>
      </c>
      <c r="E34" s="40">
        <f>E35</f>
        <v>63.6</v>
      </c>
      <c r="F34" s="40">
        <f>F35</f>
        <v>0</v>
      </c>
      <c r="G34" s="40">
        <f>G35</f>
        <v>12</v>
      </c>
      <c r="H34" s="26">
        <v>11.4</v>
      </c>
      <c r="I34" s="26"/>
    </row>
    <row r="35" spans="1:9" s="5" customFormat="1" ht="14.25">
      <c r="A35" s="2" t="s">
        <v>33</v>
      </c>
      <c r="B35" s="3" t="s">
        <v>46</v>
      </c>
      <c r="C35" s="3" t="s">
        <v>34</v>
      </c>
      <c r="D35" s="30">
        <f>63.6+3.4</f>
        <v>67</v>
      </c>
      <c r="E35" s="30">
        <v>63.6</v>
      </c>
      <c r="F35" s="30"/>
      <c r="G35" s="30">
        <f>11.4+0.6</f>
        <v>12</v>
      </c>
      <c r="H35" s="4">
        <v>11.4</v>
      </c>
      <c r="I35" s="4"/>
    </row>
    <row r="36" spans="1:9" s="5" customFormat="1" ht="42.75">
      <c r="A36" s="24" t="s">
        <v>47</v>
      </c>
      <c r="B36" s="25" t="s">
        <v>48</v>
      </c>
      <c r="C36" s="25" t="s">
        <v>6</v>
      </c>
      <c r="D36" s="40">
        <f>D37</f>
        <v>135</v>
      </c>
      <c r="E36" s="40">
        <f>E37</f>
        <v>135</v>
      </c>
      <c r="F36" s="40">
        <f>F37</f>
        <v>0</v>
      </c>
      <c r="G36" s="40">
        <f>G37</f>
        <v>135</v>
      </c>
      <c r="H36" s="26">
        <v>135</v>
      </c>
      <c r="I36" s="26"/>
    </row>
    <row r="37" spans="1:9" s="5" customFormat="1" ht="14.25">
      <c r="A37" s="2" t="s">
        <v>33</v>
      </c>
      <c r="B37" s="3" t="s">
        <v>48</v>
      </c>
      <c r="C37" s="3" t="s">
        <v>34</v>
      </c>
      <c r="D37" s="30">
        <v>135</v>
      </c>
      <c r="E37" s="30">
        <v>135</v>
      </c>
      <c r="F37" s="30"/>
      <c r="G37" s="30">
        <v>135</v>
      </c>
      <c r="H37" s="4">
        <v>135</v>
      </c>
      <c r="I37" s="4"/>
    </row>
    <row r="38" spans="1:9" s="5" customFormat="1" ht="53.25">
      <c r="A38" s="24" t="s">
        <v>49</v>
      </c>
      <c r="B38" s="25" t="s">
        <v>50</v>
      </c>
      <c r="C38" s="25" t="s">
        <v>6</v>
      </c>
      <c r="D38" s="40">
        <f aca="true" t="shared" si="2" ref="D38:G39">D39</f>
        <v>2819.7</v>
      </c>
      <c r="E38" s="40">
        <f t="shared" si="2"/>
        <v>2819.7</v>
      </c>
      <c r="F38" s="40">
        <f t="shared" si="2"/>
        <v>0</v>
      </c>
      <c r="G38" s="40">
        <f t="shared" si="2"/>
        <v>2819.7</v>
      </c>
      <c r="H38" s="26">
        <v>2819.7</v>
      </c>
      <c r="I38" s="26"/>
    </row>
    <row r="39" spans="1:9" s="5" customFormat="1" ht="63.75">
      <c r="A39" s="24" t="s">
        <v>51</v>
      </c>
      <c r="B39" s="25" t="s">
        <v>52</v>
      </c>
      <c r="C39" s="25" t="s">
        <v>6</v>
      </c>
      <c r="D39" s="40">
        <f t="shared" si="2"/>
        <v>2819.7</v>
      </c>
      <c r="E39" s="40">
        <f t="shared" si="2"/>
        <v>2819.7</v>
      </c>
      <c r="F39" s="40">
        <f t="shared" si="2"/>
        <v>0</v>
      </c>
      <c r="G39" s="40">
        <f t="shared" si="2"/>
        <v>2819.7</v>
      </c>
      <c r="H39" s="26">
        <v>2819.7</v>
      </c>
      <c r="I39" s="26"/>
    </row>
    <row r="40" spans="1:9" s="5" customFormat="1" ht="45">
      <c r="A40" s="2" t="s">
        <v>29</v>
      </c>
      <c r="B40" s="3" t="s">
        <v>52</v>
      </c>
      <c r="C40" s="3" t="s">
        <v>30</v>
      </c>
      <c r="D40" s="30">
        <v>2819.7</v>
      </c>
      <c r="E40" s="30">
        <v>2819.7</v>
      </c>
      <c r="F40" s="30"/>
      <c r="G40" s="30">
        <v>2819.7</v>
      </c>
      <c r="H40" s="4">
        <v>2819.7</v>
      </c>
      <c r="I40" s="4"/>
    </row>
    <row r="41" spans="1:9" s="5" customFormat="1" ht="32.25">
      <c r="A41" s="24" t="s">
        <v>53</v>
      </c>
      <c r="B41" s="25" t="s">
        <v>54</v>
      </c>
      <c r="C41" s="25" t="s">
        <v>6</v>
      </c>
      <c r="D41" s="40">
        <f aca="true" t="shared" si="3" ref="D41:G42">D42</f>
        <v>550.7</v>
      </c>
      <c r="E41" s="40">
        <f t="shared" si="3"/>
        <v>550.7</v>
      </c>
      <c r="F41" s="40">
        <f t="shared" si="3"/>
        <v>0</v>
      </c>
      <c r="G41" s="40">
        <f t="shared" si="3"/>
        <v>550.7</v>
      </c>
      <c r="H41" s="26">
        <v>550.7</v>
      </c>
      <c r="I41" s="26"/>
    </row>
    <row r="42" spans="1:9" s="5" customFormat="1" ht="21.75">
      <c r="A42" s="24" t="s">
        <v>55</v>
      </c>
      <c r="B42" s="25" t="s">
        <v>56</v>
      </c>
      <c r="C42" s="25" t="s">
        <v>6</v>
      </c>
      <c r="D42" s="40">
        <f t="shared" si="3"/>
        <v>550.7</v>
      </c>
      <c r="E42" s="40">
        <f t="shared" si="3"/>
        <v>550.7</v>
      </c>
      <c r="F42" s="40">
        <f t="shared" si="3"/>
        <v>0</v>
      </c>
      <c r="G42" s="40">
        <f t="shared" si="3"/>
        <v>550.7</v>
      </c>
      <c r="H42" s="26">
        <v>550.7</v>
      </c>
      <c r="I42" s="26"/>
    </row>
    <row r="43" spans="1:9" s="5" customFormat="1" ht="14.25">
      <c r="A43" s="2" t="s">
        <v>33</v>
      </c>
      <c r="B43" s="3" t="s">
        <v>56</v>
      </c>
      <c r="C43" s="3" t="s">
        <v>34</v>
      </c>
      <c r="D43" s="30">
        <v>550.7</v>
      </c>
      <c r="E43" s="30">
        <v>550.7</v>
      </c>
      <c r="F43" s="30"/>
      <c r="G43" s="30">
        <v>550.7</v>
      </c>
      <c r="H43" s="4">
        <v>550.7</v>
      </c>
      <c r="I43" s="4"/>
    </row>
    <row r="44" spans="1:9" s="5" customFormat="1" ht="14.25">
      <c r="A44" s="24" t="s">
        <v>57</v>
      </c>
      <c r="B44" s="25" t="s">
        <v>58</v>
      </c>
      <c r="C44" s="25" t="s">
        <v>6</v>
      </c>
      <c r="D44" s="40">
        <f>D45+D62+D68+D71+D74</f>
        <v>264357.39999999997</v>
      </c>
      <c r="E44" s="40">
        <f>E45+E62+E68+E71+E74</f>
        <v>287283.69999999995</v>
      </c>
      <c r="F44" s="40">
        <f>F45+F62+F68+F71+F74</f>
        <v>0</v>
      </c>
      <c r="G44" s="40">
        <f>G45+G62+G68+G71+G74</f>
        <v>321378.8999999999</v>
      </c>
      <c r="H44" s="26">
        <v>321326.9</v>
      </c>
      <c r="I44" s="26"/>
    </row>
    <row r="45" spans="1:9" s="5" customFormat="1" ht="42.75">
      <c r="A45" s="24" t="s">
        <v>59</v>
      </c>
      <c r="B45" s="25" t="s">
        <v>60</v>
      </c>
      <c r="C45" s="25" t="s">
        <v>6</v>
      </c>
      <c r="D45" s="40">
        <f>D46+D48+D53+D55</f>
        <v>246590.49999999997</v>
      </c>
      <c r="E45" s="40">
        <f>E46+E48+E53+E55</f>
        <v>269569.5</v>
      </c>
      <c r="F45" s="40">
        <f>F46+F48+F53+F55</f>
        <v>0</v>
      </c>
      <c r="G45" s="40">
        <f>G46+G48+G53+G55</f>
        <v>303624.1</v>
      </c>
      <c r="H45" s="26">
        <v>303624.1</v>
      </c>
      <c r="I45" s="26"/>
    </row>
    <row r="46" spans="1:9" s="5" customFormat="1" ht="42.75">
      <c r="A46" s="24" t="s">
        <v>61</v>
      </c>
      <c r="B46" s="25" t="s">
        <v>62</v>
      </c>
      <c r="C46" s="25" t="s">
        <v>6</v>
      </c>
      <c r="D46" s="40">
        <f>D47</f>
        <v>6.5</v>
      </c>
      <c r="E46" s="40">
        <f>E47</f>
        <v>6.5</v>
      </c>
      <c r="F46" s="40">
        <f>F47</f>
        <v>0</v>
      </c>
      <c r="G46" s="40">
        <f>G47</f>
        <v>6.5</v>
      </c>
      <c r="H46" s="26">
        <v>6.5</v>
      </c>
      <c r="I46" s="26"/>
    </row>
    <row r="47" spans="1:9" s="5" customFormat="1" ht="14.25">
      <c r="A47" s="2" t="s">
        <v>63</v>
      </c>
      <c r="B47" s="3" t="s">
        <v>62</v>
      </c>
      <c r="C47" s="3" t="s">
        <v>64</v>
      </c>
      <c r="D47" s="30">
        <v>6.5</v>
      </c>
      <c r="E47" s="30">
        <v>6.5</v>
      </c>
      <c r="F47" s="30"/>
      <c r="G47" s="30">
        <v>6.5</v>
      </c>
      <c r="H47" s="4">
        <v>6.5</v>
      </c>
      <c r="I47" s="4"/>
    </row>
    <row r="48" spans="1:9" s="5" customFormat="1" ht="84.75">
      <c r="A48" s="24" t="s">
        <v>65</v>
      </c>
      <c r="B48" s="25" t="s">
        <v>66</v>
      </c>
      <c r="C48" s="25" t="s">
        <v>6</v>
      </c>
      <c r="D48" s="40">
        <f>D49+D50+D51+D52</f>
        <v>221856.3</v>
      </c>
      <c r="E48" s="40">
        <f>E49+E50+E51+E52</f>
        <v>221856.3</v>
      </c>
      <c r="F48" s="40">
        <f>F49+F50+F51+F52</f>
        <v>0</v>
      </c>
      <c r="G48" s="40">
        <f>G49+G50+G51+G52</f>
        <v>256092.9</v>
      </c>
      <c r="H48" s="26">
        <v>256092.9</v>
      </c>
      <c r="I48" s="26"/>
    </row>
    <row r="49" spans="1:9" s="5" customFormat="1" ht="14.25">
      <c r="A49" s="2" t="s">
        <v>67</v>
      </c>
      <c r="B49" s="3" t="s">
        <v>66</v>
      </c>
      <c r="C49" s="3" t="s">
        <v>68</v>
      </c>
      <c r="D49" s="30">
        <v>3176.5</v>
      </c>
      <c r="E49" s="30">
        <v>3176.5</v>
      </c>
      <c r="F49" s="30"/>
      <c r="G49" s="30">
        <v>3666.7</v>
      </c>
      <c r="H49" s="4">
        <v>3666.7</v>
      </c>
      <c r="I49" s="4"/>
    </row>
    <row r="50" spans="1:9" s="5" customFormat="1" ht="33.75">
      <c r="A50" s="2" t="s">
        <v>69</v>
      </c>
      <c r="B50" s="3" t="s">
        <v>66</v>
      </c>
      <c r="C50" s="3" t="s">
        <v>70</v>
      </c>
      <c r="D50" s="30">
        <v>959.5</v>
      </c>
      <c r="E50" s="30">
        <v>959.5</v>
      </c>
      <c r="F50" s="30"/>
      <c r="G50" s="30">
        <v>1107.6</v>
      </c>
      <c r="H50" s="4">
        <v>1107.6</v>
      </c>
      <c r="I50" s="4"/>
    </row>
    <row r="51" spans="1:9" s="5" customFormat="1" ht="45">
      <c r="A51" s="2" t="s">
        <v>29</v>
      </c>
      <c r="B51" s="3" t="s">
        <v>66</v>
      </c>
      <c r="C51" s="3" t="s">
        <v>30</v>
      </c>
      <c r="D51" s="30">
        <v>217080.3</v>
      </c>
      <c r="E51" s="30">
        <v>217080.3</v>
      </c>
      <c r="F51" s="30"/>
      <c r="G51" s="30">
        <v>250579.9</v>
      </c>
      <c r="H51" s="4">
        <v>250579.9</v>
      </c>
      <c r="I51" s="4"/>
    </row>
    <row r="52" spans="1:9" s="5" customFormat="1" ht="45">
      <c r="A52" s="2" t="s">
        <v>71</v>
      </c>
      <c r="B52" s="3" t="s">
        <v>66</v>
      </c>
      <c r="C52" s="3" t="s">
        <v>72</v>
      </c>
      <c r="D52" s="30">
        <v>640</v>
      </c>
      <c r="E52" s="30">
        <v>640</v>
      </c>
      <c r="F52" s="30"/>
      <c r="G52" s="30">
        <v>738.7</v>
      </c>
      <c r="H52" s="4">
        <v>738.7</v>
      </c>
      <c r="I52" s="4"/>
    </row>
    <row r="53" spans="1:9" s="5" customFormat="1" ht="21.75">
      <c r="A53" s="24" t="s">
        <v>73</v>
      </c>
      <c r="B53" s="25" t="s">
        <v>74</v>
      </c>
      <c r="C53" s="25" t="s">
        <v>6</v>
      </c>
      <c r="D53" s="40">
        <f>D54</f>
        <v>4587.8</v>
      </c>
      <c r="E53" s="40">
        <f>E54</f>
        <v>4587.8</v>
      </c>
      <c r="F53" s="40">
        <f>F54</f>
        <v>0</v>
      </c>
      <c r="G53" s="40">
        <f>G54</f>
        <v>5405.8</v>
      </c>
      <c r="H53" s="26">
        <v>5405.8</v>
      </c>
      <c r="I53" s="26"/>
    </row>
    <row r="54" spans="1:9" s="5" customFormat="1" ht="14.25">
      <c r="A54" s="2" t="s">
        <v>33</v>
      </c>
      <c r="B54" s="3" t="s">
        <v>74</v>
      </c>
      <c r="C54" s="3" t="s">
        <v>34</v>
      </c>
      <c r="D54" s="30">
        <v>4587.8</v>
      </c>
      <c r="E54" s="30">
        <v>4587.8</v>
      </c>
      <c r="F54" s="30"/>
      <c r="G54" s="30">
        <v>5405.8</v>
      </c>
      <c r="H54" s="4">
        <v>5405.8</v>
      </c>
      <c r="I54" s="4"/>
    </row>
    <row r="55" spans="1:9" s="5" customFormat="1" ht="21.75">
      <c r="A55" s="24" t="s">
        <v>35</v>
      </c>
      <c r="B55" s="25" t="s">
        <v>75</v>
      </c>
      <c r="C55" s="25" t="s">
        <v>6</v>
      </c>
      <c r="D55" s="40">
        <f>D56+D57+D58+D59+D60+D61</f>
        <v>20139.899999999994</v>
      </c>
      <c r="E55" s="40">
        <f>E56+E57+E58+E59+E60+E61</f>
        <v>43118.899999999994</v>
      </c>
      <c r="F55" s="40">
        <f>F56+F57+F58+F59+F60+F61</f>
        <v>0</v>
      </c>
      <c r="G55" s="40">
        <f>G56+G57+G58+G59+G60+G61</f>
        <v>42118.899999999994</v>
      </c>
      <c r="H55" s="26">
        <v>42118.9</v>
      </c>
      <c r="I55" s="26"/>
    </row>
    <row r="56" spans="1:9" s="5" customFormat="1" ht="14.25">
      <c r="A56" s="2" t="s">
        <v>63</v>
      </c>
      <c r="B56" s="3" t="s">
        <v>75</v>
      </c>
      <c r="C56" s="3" t="s">
        <v>64</v>
      </c>
      <c r="D56" s="30">
        <v>326.8</v>
      </c>
      <c r="E56" s="30">
        <v>326.8</v>
      </c>
      <c r="F56" s="30"/>
      <c r="G56" s="30">
        <v>326.8</v>
      </c>
      <c r="H56" s="4">
        <v>326.8</v>
      </c>
      <c r="I56" s="4"/>
    </row>
    <row r="57" spans="1:9" s="5" customFormat="1" ht="14.25">
      <c r="A57" s="2" t="s">
        <v>76</v>
      </c>
      <c r="B57" s="3" t="s">
        <v>75</v>
      </c>
      <c r="C57" s="3" t="s">
        <v>77</v>
      </c>
      <c r="D57" s="30">
        <v>944.8</v>
      </c>
      <c r="E57" s="30">
        <v>944.8</v>
      </c>
      <c r="F57" s="30"/>
      <c r="G57" s="30">
        <v>944.8</v>
      </c>
      <c r="H57" s="4">
        <v>944.8</v>
      </c>
      <c r="I57" s="4"/>
    </row>
    <row r="58" spans="1:9" s="5" customFormat="1" ht="45">
      <c r="A58" s="2" t="s">
        <v>29</v>
      </c>
      <c r="B58" s="3" t="s">
        <v>75</v>
      </c>
      <c r="C58" s="3" t="s">
        <v>30</v>
      </c>
      <c r="D58" s="30">
        <f>39475.7-22979</f>
        <v>16496.699999999997</v>
      </c>
      <c r="E58" s="30">
        <v>39475.7</v>
      </c>
      <c r="F58" s="30"/>
      <c r="G58" s="30">
        <v>38475.7</v>
      </c>
      <c r="H58" s="4">
        <v>38475.7</v>
      </c>
      <c r="I58" s="4"/>
    </row>
    <row r="59" spans="1:9" s="5" customFormat="1" ht="45">
      <c r="A59" s="2" t="s">
        <v>71</v>
      </c>
      <c r="B59" s="3" t="s">
        <v>75</v>
      </c>
      <c r="C59" s="3" t="s">
        <v>72</v>
      </c>
      <c r="D59" s="30">
        <v>2318.4</v>
      </c>
      <c r="E59" s="30">
        <v>2318.4</v>
      </c>
      <c r="F59" s="30"/>
      <c r="G59" s="30">
        <v>2318.4</v>
      </c>
      <c r="H59" s="4">
        <v>2318.4</v>
      </c>
      <c r="I59" s="4"/>
    </row>
    <row r="60" spans="1:9" s="5" customFormat="1" ht="22.5">
      <c r="A60" s="2" t="s">
        <v>78</v>
      </c>
      <c r="B60" s="3" t="s">
        <v>75</v>
      </c>
      <c r="C60" s="3" t="s">
        <v>79</v>
      </c>
      <c r="D60" s="30">
        <v>52.6</v>
      </c>
      <c r="E60" s="30">
        <v>52.6</v>
      </c>
      <c r="F60" s="30"/>
      <c r="G60" s="30">
        <v>52.6</v>
      </c>
      <c r="H60" s="4">
        <v>52.6</v>
      </c>
      <c r="I60" s="4"/>
    </row>
    <row r="61" spans="1:9" s="5" customFormat="1" ht="14.25">
      <c r="A61" s="2" t="s">
        <v>80</v>
      </c>
      <c r="B61" s="3" t="s">
        <v>75</v>
      </c>
      <c r="C61" s="3" t="s">
        <v>81</v>
      </c>
      <c r="D61" s="30">
        <v>0.6</v>
      </c>
      <c r="E61" s="30">
        <v>0.6</v>
      </c>
      <c r="F61" s="30"/>
      <c r="G61" s="30">
        <v>0.6</v>
      </c>
      <c r="H61" s="4">
        <v>0.6</v>
      </c>
      <c r="I61" s="4"/>
    </row>
    <row r="62" spans="1:9" s="5" customFormat="1" ht="21.75">
      <c r="A62" s="24" t="s">
        <v>82</v>
      </c>
      <c r="B62" s="25" t="s">
        <v>83</v>
      </c>
      <c r="C62" s="25" t="s">
        <v>6</v>
      </c>
      <c r="D62" s="40">
        <f>D63</f>
        <v>14919.1</v>
      </c>
      <c r="E62" s="40">
        <f>E63</f>
        <v>14919.1</v>
      </c>
      <c r="F62" s="40">
        <f>F63</f>
        <v>0</v>
      </c>
      <c r="G62" s="40">
        <f>G63</f>
        <v>14919.1</v>
      </c>
      <c r="H62" s="26">
        <v>14919.1</v>
      </c>
      <c r="I62" s="26"/>
    </row>
    <row r="63" spans="1:9" s="5" customFormat="1" ht="63.75">
      <c r="A63" s="24" t="s">
        <v>51</v>
      </c>
      <c r="B63" s="25" t="s">
        <v>84</v>
      </c>
      <c r="C63" s="25" t="s">
        <v>6</v>
      </c>
      <c r="D63" s="40">
        <f>D64+D65+D66+D67</f>
        <v>14919.1</v>
      </c>
      <c r="E63" s="40">
        <f>E64+E65+E66+E67</f>
        <v>14919.1</v>
      </c>
      <c r="F63" s="40">
        <f>F64+F65+F66+F67</f>
        <v>0</v>
      </c>
      <c r="G63" s="40">
        <f>G64+G65+G66+G67</f>
        <v>14919.1</v>
      </c>
      <c r="H63" s="26">
        <v>14919.1</v>
      </c>
      <c r="I63" s="26"/>
    </row>
    <row r="64" spans="1:9" s="5" customFormat="1" ht="22.5">
      <c r="A64" s="2" t="s">
        <v>85</v>
      </c>
      <c r="B64" s="3" t="s">
        <v>84</v>
      </c>
      <c r="C64" s="3" t="s">
        <v>86</v>
      </c>
      <c r="D64" s="30">
        <v>196.5</v>
      </c>
      <c r="E64" s="30">
        <v>196.5</v>
      </c>
      <c r="F64" s="30"/>
      <c r="G64" s="30">
        <v>196.5</v>
      </c>
      <c r="H64" s="4">
        <v>196.5</v>
      </c>
      <c r="I64" s="4"/>
    </row>
    <row r="65" spans="1:9" s="5" customFormat="1" ht="22.5">
      <c r="A65" s="2" t="s">
        <v>87</v>
      </c>
      <c r="B65" s="3" t="s">
        <v>84</v>
      </c>
      <c r="C65" s="3" t="s">
        <v>88</v>
      </c>
      <c r="D65" s="30">
        <v>58.5</v>
      </c>
      <c r="E65" s="30">
        <v>58.5</v>
      </c>
      <c r="F65" s="30"/>
      <c r="G65" s="30">
        <v>58.5</v>
      </c>
      <c r="H65" s="4">
        <v>58.5</v>
      </c>
      <c r="I65" s="4"/>
    </row>
    <row r="66" spans="1:9" s="5" customFormat="1" ht="45">
      <c r="A66" s="2" t="s">
        <v>29</v>
      </c>
      <c r="B66" s="3" t="s">
        <v>84</v>
      </c>
      <c r="C66" s="3" t="s">
        <v>30</v>
      </c>
      <c r="D66" s="30">
        <v>14266.9</v>
      </c>
      <c r="E66" s="30">
        <v>14266.9</v>
      </c>
      <c r="F66" s="30"/>
      <c r="G66" s="30">
        <v>14266.9</v>
      </c>
      <c r="H66" s="4">
        <v>14266.9</v>
      </c>
      <c r="I66" s="4"/>
    </row>
    <row r="67" spans="1:9" s="5" customFormat="1" ht="45">
      <c r="A67" s="2" t="s">
        <v>71</v>
      </c>
      <c r="B67" s="3" t="s">
        <v>84</v>
      </c>
      <c r="C67" s="3" t="s">
        <v>72</v>
      </c>
      <c r="D67" s="30">
        <v>397.2</v>
      </c>
      <c r="E67" s="30">
        <v>397.2</v>
      </c>
      <c r="F67" s="30"/>
      <c r="G67" s="30">
        <v>397.2</v>
      </c>
      <c r="H67" s="4">
        <v>397.2</v>
      </c>
      <c r="I67" s="4"/>
    </row>
    <row r="68" spans="1:9" s="5" customFormat="1" ht="32.25">
      <c r="A68" s="24" t="s">
        <v>89</v>
      </c>
      <c r="B68" s="25" t="s">
        <v>90</v>
      </c>
      <c r="C68" s="25" t="s">
        <v>6</v>
      </c>
      <c r="D68" s="40">
        <f aca="true" t="shared" si="4" ref="D68:G69">D69</f>
        <v>1249.3</v>
      </c>
      <c r="E68" s="40">
        <f t="shared" si="4"/>
        <v>1249.3</v>
      </c>
      <c r="F68" s="40">
        <f t="shared" si="4"/>
        <v>0</v>
      </c>
      <c r="G68" s="40">
        <f t="shared" si="4"/>
        <v>1249.3</v>
      </c>
      <c r="H68" s="26">
        <v>1249.3</v>
      </c>
      <c r="I68" s="26"/>
    </row>
    <row r="69" spans="1:9" s="5" customFormat="1" ht="21.75">
      <c r="A69" s="24" t="s">
        <v>55</v>
      </c>
      <c r="B69" s="25" t="s">
        <v>91</v>
      </c>
      <c r="C69" s="25" t="s">
        <v>6</v>
      </c>
      <c r="D69" s="40">
        <f t="shared" si="4"/>
        <v>1249.3</v>
      </c>
      <c r="E69" s="40">
        <f t="shared" si="4"/>
        <v>1249.3</v>
      </c>
      <c r="F69" s="40">
        <f t="shared" si="4"/>
        <v>0</v>
      </c>
      <c r="G69" s="40">
        <f t="shared" si="4"/>
        <v>1249.3</v>
      </c>
      <c r="H69" s="26">
        <v>1249.3</v>
      </c>
      <c r="I69" s="26"/>
    </row>
    <row r="70" spans="1:9" s="5" customFormat="1" ht="14.25">
      <c r="A70" s="2" t="s">
        <v>33</v>
      </c>
      <c r="B70" s="3" t="s">
        <v>91</v>
      </c>
      <c r="C70" s="3" t="s">
        <v>34</v>
      </c>
      <c r="D70" s="30">
        <v>1249.3</v>
      </c>
      <c r="E70" s="30">
        <v>1249.3</v>
      </c>
      <c r="F70" s="30"/>
      <c r="G70" s="30">
        <v>1249.3</v>
      </c>
      <c r="H70" s="4">
        <v>1249.3</v>
      </c>
      <c r="I70" s="4"/>
    </row>
    <row r="71" spans="1:9" s="5" customFormat="1" ht="32.25">
      <c r="A71" s="24" t="s">
        <v>92</v>
      </c>
      <c r="B71" s="25" t="s">
        <v>93</v>
      </c>
      <c r="C71" s="25" t="s">
        <v>6</v>
      </c>
      <c r="D71" s="40">
        <f aca="true" t="shared" si="5" ref="D71:G72">D72</f>
        <v>433.8</v>
      </c>
      <c r="E71" s="40">
        <f t="shared" si="5"/>
        <v>433.8</v>
      </c>
      <c r="F71" s="40">
        <f t="shared" si="5"/>
        <v>0</v>
      </c>
      <c r="G71" s="40">
        <f t="shared" si="5"/>
        <v>433.8</v>
      </c>
      <c r="H71" s="26">
        <v>433.8</v>
      </c>
      <c r="I71" s="26"/>
    </row>
    <row r="72" spans="1:9" s="5" customFormat="1" ht="42.75">
      <c r="A72" s="24" t="s">
        <v>94</v>
      </c>
      <c r="B72" s="25" t="s">
        <v>95</v>
      </c>
      <c r="C72" s="25" t="s">
        <v>6</v>
      </c>
      <c r="D72" s="40">
        <f t="shared" si="5"/>
        <v>433.8</v>
      </c>
      <c r="E72" s="40">
        <f t="shared" si="5"/>
        <v>433.8</v>
      </c>
      <c r="F72" s="40">
        <f t="shared" si="5"/>
        <v>0</v>
      </c>
      <c r="G72" s="40">
        <f t="shared" si="5"/>
        <v>433.8</v>
      </c>
      <c r="H72" s="26">
        <v>433.8</v>
      </c>
      <c r="I72" s="26"/>
    </row>
    <row r="73" spans="1:9" s="5" customFormat="1" ht="14.25">
      <c r="A73" s="2" t="s">
        <v>33</v>
      </c>
      <c r="B73" s="3" t="s">
        <v>95</v>
      </c>
      <c r="C73" s="3" t="s">
        <v>34</v>
      </c>
      <c r="D73" s="30">
        <v>433.8</v>
      </c>
      <c r="E73" s="30">
        <v>433.8</v>
      </c>
      <c r="F73" s="30"/>
      <c r="G73" s="30">
        <v>433.8</v>
      </c>
      <c r="H73" s="4">
        <v>433.8</v>
      </c>
      <c r="I73" s="4"/>
    </row>
    <row r="74" spans="1:9" s="5" customFormat="1" ht="32.25">
      <c r="A74" s="24" t="s">
        <v>96</v>
      </c>
      <c r="B74" s="25" t="s">
        <v>97</v>
      </c>
      <c r="C74" s="25" t="s">
        <v>6</v>
      </c>
      <c r="D74" s="40">
        <f aca="true" t="shared" si="6" ref="D74:G75">D75</f>
        <v>1164.7</v>
      </c>
      <c r="E74" s="40">
        <f t="shared" si="6"/>
        <v>1112</v>
      </c>
      <c r="F74" s="40">
        <f t="shared" si="6"/>
        <v>0</v>
      </c>
      <c r="G74" s="40">
        <f t="shared" si="6"/>
        <v>1152.6</v>
      </c>
      <c r="H74" s="26">
        <v>1100.6</v>
      </c>
      <c r="I74" s="26"/>
    </row>
    <row r="75" spans="1:9" s="5" customFormat="1" ht="42.75">
      <c r="A75" s="24" t="s">
        <v>98</v>
      </c>
      <c r="B75" s="25" t="s">
        <v>99</v>
      </c>
      <c r="C75" s="25" t="s">
        <v>6</v>
      </c>
      <c r="D75" s="40">
        <f t="shared" si="6"/>
        <v>1164.7</v>
      </c>
      <c r="E75" s="40">
        <f t="shared" si="6"/>
        <v>1112</v>
      </c>
      <c r="F75" s="40">
        <f t="shared" si="6"/>
        <v>0</v>
      </c>
      <c r="G75" s="40">
        <f t="shared" si="6"/>
        <v>1152.6</v>
      </c>
      <c r="H75" s="26">
        <v>1100.6</v>
      </c>
      <c r="I75" s="26"/>
    </row>
    <row r="76" spans="1:9" s="5" customFormat="1" ht="14.25">
      <c r="A76" s="2" t="s">
        <v>33</v>
      </c>
      <c r="B76" s="3" t="s">
        <v>99</v>
      </c>
      <c r="C76" s="3" t="s">
        <v>34</v>
      </c>
      <c r="D76" s="30">
        <f>1112+52.7</f>
        <v>1164.7</v>
      </c>
      <c r="E76" s="30">
        <v>1112</v>
      </c>
      <c r="F76" s="30"/>
      <c r="G76" s="30">
        <f>1100.6+52</f>
        <v>1152.6</v>
      </c>
      <c r="H76" s="4">
        <v>1100.6</v>
      </c>
      <c r="I76" s="4"/>
    </row>
    <row r="77" spans="1:9" s="5" customFormat="1" ht="21.75">
      <c r="A77" s="24" t="s">
        <v>100</v>
      </c>
      <c r="B77" s="25" t="s">
        <v>101</v>
      </c>
      <c r="C77" s="25" t="s">
        <v>6</v>
      </c>
      <c r="D77" s="40">
        <f>D78+D84</f>
        <v>37502.100000000006</v>
      </c>
      <c r="E77" s="40">
        <f>E78+E84</f>
        <v>37502.100000000006</v>
      </c>
      <c r="F77" s="40">
        <f>F78+F84</f>
        <v>0</v>
      </c>
      <c r="G77" s="40">
        <f>G78+G84</f>
        <v>33900.1</v>
      </c>
      <c r="H77" s="26">
        <v>33900.1</v>
      </c>
      <c r="I77" s="26"/>
    </row>
    <row r="78" spans="1:9" s="5" customFormat="1" ht="21.75">
      <c r="A78" s="24" t="s">
        <v>102</v>
      </c>
      <c r="B78" s="25" t="s">
        <v>103</v>
      </c>
      <c r="C78" s="25" t="s">
        <v>6</v>
      </c>
      <c r="D78" s="40">
        <f>D79+D81</f>
        <v>28717.300000000003</v>
      </c>
      <c r="E78" s="40">
        <f>E79+E81</f>
        <v>28717.300000000003</v>
      </c>
      <c r="F78" s="40">
        <f>F79+F81</f>
        <v>0</v>
      </c>
      <c r="G78" s="40">
        <f>G79+G81</f>
        <v>26115.3</v>
      </c>
      <c r="H78" s="26">
        <v>26115.3</v>
      </c>
      <c r="I78" s="26"/>
    </row>
    <row r="79" spans="1:9" s="5" customFormat="1" ht="32.25">
      <c r="A79" s="24" t="s">
        <v>105</v>
      </c>
      <c r="B79" s="25" t="s">
        <v>106</v>
      </c>
      <c r="C79" s="25" t="s">
        <v>6</v>
      </c>
      <c r="D79" s="40">
        <f>D80</f>
        <v>3500</v>
      </c>
      <c r="E79" s="40">
        <f>E80</f>
        <v>3500</v>
      </c>
      <c r="F79" s="40">
        <f>F80</f>
        <v>0</v>
      </c>
      <c r="G79" s="40">
        <f>G80</f>
        <v>3000</v>
      </c>
      <c r="H79" s="26">
        <v>3000</v>
      </c>
      <c r="I79" s="26"/>
    </row>
    <row r="80" spans="1:9" s="5" customFormat="1" ht="14.25">
      <c r="A80" s="2" t="s">
        <v>107</v>
      </c>
      <c r="B80" s="3" t="s">
        <v>106</v>
      </c>
      <c r="C80" s="3" t="s">
        <v>108</v>
      </c>
      <c r="D80" s="30">
        <v>3500</v>
      </c>
      <c r="E80" s="30">
        <v>3500</v>
      </c>
      <c r="F80" s="30"/>
      <c r="G80" s="30">
        <v>3000</v>
      </c>
      <c r="H80" s="4">
        <v>3000</v>
      </c>
      <c r="I80" s="4"/>
    </row>
    <row r="81" spans="1:9" s="5" customFormat="1" ht="21.75">
      <c r="A81" s="24" t="s">
        <v>35</v>
      </c>
      <c r="B81" s="25" t="s">
        <v>104</v>
      </c>
      <c r="C81" s="25" t="s">
        <v>6</v>
      </c>
      <c r="D81" s="40">
        <f>D82+D83</f>
        <v>25217.300000000003</v>
      </c>
      <c r="E81" s="40">
        <f>E82+E83</f>
        <v>25217.300000000003</v>
      </c>
      <c r="F81" s="40">
        <f>F82+F83</f>
        <v>0</v>
      </c>
      <c r="G81" s="40">
        <f>G82+G83</f>
        <v>23115.3</v>
      </c>
      <c r="H81" s="26">
        <v>23115.3</v>
      </c>
      <c r="I81" s="26"/>
    </row>
    <row r="82" spans="1:9" s="5" customFormat="1" ht="45">
      <c r="A82" s="2" t="s">
        <v>29</v>
      </c>
      <c r="B82" s="3" t="s">
        <v>104</v>
      </c>
      <c r="C82" s="3" t="s">
        <v>30</v>
      </c>
      <c r="D82" s="30">
        <v>16984.4</v>
      </c>
      <c r="E82" s="30">
        <v>16984.4</v>
      </c>
      <c r="F82" s="30"/>
      <c r="G82" s="30">
        <v>14882.4</v>
      </c>
      <c r="H82" s="4">
        <v>14882.4</v>
      </c>
      <c r="I82" s="4"/>
    </row>
    <row r="83" spans="1:9" s="5" customFormat="1" ht="45">
      <c r="A83" s="2" t="s">
        <v>71</v>
      </c>
      <c r="B83" s="3" t="s">
        <v>104</v>
      </c>
      <c r="C83" s="3" t="s">
        <v>72</v>
      </c>
      <c r="D83" s="30">
        <v>8232.9</v>
      </c>
      <c r="E83" s="30">
        <v>8232.9</v>
      </c>
      <c r="F83" s="30"/>
      <c r="G83" s="30">
        <v>8232.9</v>
      </c>
      <c r="H83" s="4">
        <v>8232.9</v>
      </c>
      <c r="I83" s="4"/>
    </row>
    <row r="84" spans="1:9" s="5" customFormat="1" ht="32.25">
      <c r="A84" s="24" t="s">
        <v>109</v>
      </c>
      <c r="B84" s="25" t="s">
        <v>110</v>
      </c>
      <c r="C84" s="25" t="s">
        <v>6</v>
      </c>
      <c r="D84" s="40">
        <f aca="true" t="shared" si="7" ref="D84:G85">D85</f>
        <v>8784.8</v>
      </c>
      <c r="E84" s="40">
        <f t="shared" si="7"/>
        <v>8784.8</v>
      </c>
      <c r="F84" s="40">
        <f t="shared" si="7"/>
        <v>0</v>
      </c>
      <c r="G84" s="40">
        <f t="shared" si="7"/>
        <v>7784.8</v>
      </c>
      <c r="H84" s="26">
        <v>7784.8</v>
      </c>
      <c r="I84" s="26"/>
    </row>
    <row r="85" spans="1:9" s="5" customFormat="1" ht="21.75">
      <c r="A85" s="24" t="s">
        <v>35</v>
      </c>
      <c r="B85" s="25" t="s">
        <v>111</v>
      </c>
      <c r="C85" s="25" t="s">
        <v>6</v>
      </c>
      <c r="D85" s="40">
        <f t="shared" si="7"/>
        <v>8784.8</v>
      </c>
      <c r="E85" s="40">
        <f t="shared" si="7"/>
        <v>8784.8</v>
      </c>
      <c r="F85" s="40">
        <f t="shared" si="7"/>
        <v>0</v>
      </c>
      <c r="G85" s="40">
        <f t="shared" si="7"/>
        <v>7784.8</v>
      </c>
      <c r="H85" s="26">
        <v>7784.8</v>
      </c>
      <c r="I85" s="26"/>
    </row>
    <row r="86" spans="1:9" s="5" customFormat="1" ht="45">
      <c r="A86" s="2" t="s">
        <v>29</v>
      </c>
      <c r="B86" s="3" t="s">
        <v>111</v>
      </c>
      <c r="C86" s="3" t="s">
        <v>30</v>
      </c>
      <c r="D86" s="30">
        <v>8784.8</v>
      </c>
      <c r="E86" s="30">
        <v>8784.8</v>
      </c>
      <c r="F86" s="30"/>
      <c r="G86" s="30">
        <v>7784.8</v>
      </c>
      <c r="H86" s="4">
        <v>7784.8</v>
      </c>
      <c r="I86" s="4"/>
    </row>
    <row r="87" spans="1:9" s="5" customFormat="1" ht="14.25">
      <c r="A87" s="24" t="s">
        <v>112</v>
      </c>
      <c r="B87" s="25" t="s">
        <v>113</v>
      </c>
      <c r="C87" s="25" t="s">
        <v>6</v>
      </c>
      <c r="D87" s="40">
        <f aca="true" t="shared" si="8" ref="D87:G89">D88</f>
        <v>139.3</v>
      </c>
      <c r="E87" s="40">
        <f t="shared" si="8"/>
        <v>139.3</v>
      </c>
      <c r="F87" s="40">
        <f t="shared" si="8"/>
        <v>0</v>
      </c>
      <c r="G87" s="40">
        <f t="shared" si="8"/>
        <v>139.3</v>
      </c>
      <c r="H87" s="26">
        <v>139.3</v>
      </c>
      <c r="I87" s="26"/>
    </row>
    <row r="88" spans="1:9" s="5" customFormat="1" ht="21.75">
      <c r="A88" s="24" t="s">
        <v>114</v>
      </c>
      <c r="B88" s="25" t="s">
        <v>115</v>
      </c>
      <c r="C88" s="25" t="s">
        <v>6</v>
      </c>
      <c r="D88" s="40">
        <f t="shared" si="8"/>
        <v>139.3</v>
      </c>
      <c r="E88" s="40">
        <f t="shared" si="8"/>
        <v>139.3</v>
      </c>
      <c r="F88" s="40">
        <f t="shared" si="8"/>
        <v>0</v>
      </c>
      <c r="G88" s="40">
        <f t="shared" si="8"/>
        <v>139.3</v>
      </c>
      <c r="H88" s="26">
        <v>139.3</v>
      </c>
      <c r="I88" s="26"/>
    </row>
    <row r="89" spans="1:9" s="5" customFormat="1" ht="21.75">
      <c r="A89" s="24" t="s">
        <v>116</v>
      </c>
      <c r="B89" s="25" t="s">
        <v>117</v>
      </c>
      <c r="C89" s="25" t="s">
        <v>6</v>
      </c>
      <c r="D89" s="40">
        <f t="shared" si="8"/>
        <v>139.3</v>
      </c>
      <c r="E89" s="40">
        <f t="shared" si="8"/>
        <v>139.3</v>
      </c>
      <c r="F89" s="40">
        <f t="shared" si="8"/>
        <v>0</v>
      </c>
      <c r="G89" s="40">
        <f t="shared" si="8"/>
        <v>139.3</v>
      </c>
      <c r="H89" s="26">
        <v>139.3</v>
      </c>
      <c r="I89" s="26"/>
    </row>
    <row r="90" spans="1:9" s="5" customFormat="1" ht="14.25">
      <c r="A90" s="2" t="s">
        <v>33</v>
      </c>
      <c r="B90" s="3" t="s">
        <v>117</v>
      </c>
      <c r="C90" s="3" t="s">
        <v>34</v>
      </c>
      <c r="D90" s="30">
        <v>139.3</v>
      </c>
      <c r="E90" s="30">
        <v>139.3</v>
      </c>
      <c r="F90" s="30"/>
      <c r="G90" s="30">
        <v>139.3</v>
      </c>
      <c r="H90" s="4">
        <v>139.3</v>
      </c>
      <c r="I90" s="4"/>
    </row>
    <row r="91" spans="1:9" s="5" customFormat="1" ht="21.75">
      <c r="A91" s="24" t="s">
        <v>118</v>
      </c>
      <c r="B91" s="25" t="s">
        <v>119</v>
      </c>
      <c r="C91" s="25" t="s">
        <v>6</v>
      </c>
      <c r="D91" s="40">
        <f aca="true" t="shared" si="9" ref="D91:G92">D92</f>
        <v>5266.150000000001</v>
      </c>
      <c r="E91" s="40">
        <f t="shared" si="9"/>
        <v>5280.1</v>
      </c>
      <c r="F91" s="40">
        <f t="shared" si="9"/>
        <v>0</v>
      </c>
      <c r="G91" s="40">
        <f t="shared" si="9"/>
        <v>5264.910000000001</v>
      </c>
      <c r="H91" s="26">
        <v>5280.1</v>
      </c>
      <c r="I91" s="26"/>
    </row>
    <row r="92" spans="1:9" s="5" customFormat="1" ht="42.75">
      <c r="A92" s="24" t="s">
        <v>120</v>
      </c>
      <c r="B92" s="25" t="s">
        <v>121</v>
      </c>
      <c r="C92" s="25" t="s">
        <v>6</v>
      </c>
      <c r="D92" s="40">
        <f t="shared" si="9"/>
        <v>5266.150000000001</v>
      </c>
      <c r="E92" s="40">
        <f t="shared" si="9"/>
        <v>5280.1</v>
      </c>
      <c r="F92" s="40">
        <f t="shared" si="9"/>
        <v>0</v>
      </c>
      <c r="G92" s="40">
        <f t="shared" si="9"/>
        <v>5264.910000000001</v>
      </c>
      <c r="H92" s="26">
        <v>5280.1</v>
      </c>
      <c r="I92" s="26"/>
    </row>
    <row r="93" spans="1:9" s="5" customFormat="1" ht="42.75">
      <c r="A93" s="24" t="s">
        <v>122</v>
      </c>
      <c r="B93" s="25" t="s">
        <v>123</v>
      </c>
      <c r="C93" s="25" t="s">
        <v>6</v>
      </c>
      <c r="D93" s="40">
        <f>D94+D95+D96+D97+D98+D99+D100</f>
        <v>5266.150000000001</v>
      </c>
      <c r="E93" s="40">
        <f>E94+E95+E96+E97+E98+E99+E100</f>
        <v>5280.1</v>
      </c>
      <c r="F93" s="40">
        <f>F94+F95+F96+F97+F98+F99+F100</f>
        <v>0</v>
      </c>
      <c r="G93" s="40">
        <f>G94+G95+G96+G97+G98+G99+G100</f>
        <v>5264.910000000001</v>
      </c>
      <c r="H93" s="26">
        <v>5280.1</v>
      </c>
      <c r="I93" s="26"/>
    </row>
    <row r="94" spans="1:9" s="5" customFormat="1" ht="22.5">
      <c r="A94" s="2" t="s">
        <v>124</v>
      </c>
      <c r="B94" s="3" t="s">
        <v>123</v>
      </c>
      <c r="C94" s="3" t="s">
        <v>125</v>
      </c>
      <c r="D94" s="30">
        <v>2663</v>
      </c>
      <c r="E94" s="30">
        <v>2663</v>
      </c>
      <c r="F94" s="30"/>
      <c r="G94" s="30">
        <v>2663</v>
      </c>
      <c r="H94" s="4">
        <v>2663</v>
      </c>
      <c r="I94" s="4"/>
    </row>
    <row r="95" spans="1:9" s="5" customFormat="1" ht="33.75">
      <c r="A95" s="2" t="s">
        <v>126</v>
      </c>
      <c r="B95" s="3" t="s">
        <v>123</v>
      </c>
      <c r="C95" s="3" t="s">
        <v>127</v>
      </c>
      <c r="D95" s="30">
        <v>2.4</v>
      </c>
      <c r="E95" s="30">
        <v>2.4</v>
      </c>
      <c r="F95" s="30"/>
      <c r="G95" s="30">
        <v>2.4</v>
      </c>
      <c r="H95" s="4">
        <v>2.4</v>
      </c>
      <c r="I95" s="4"/>
    </row>
    <row r="96" spans="1:9" s="5" customFormat="1" ht="33.75">
      <c r="A96" s="2" t="s">
        <v>128</v>
      </c>
      <c r="B96" s="3" t="s">
        <v>123</v>
      </c>
      <c r="C96" s="3" t="s">
        <v>129</v>
      </c>
      <c r="D96" s="30">
        <v>804</v>
      </c>
      <c r="E96" s="30">
        <v>804</v>
      </c>
      <c r="F96" s="30"/>
      <c r="G96" s="30">
        <v>804</v>
      </c>
      <c r="H96" s="4">
        <v>804</v>
      </c>
      <c r="I96" s="4"/>
    </row>
    <row r="97" spans="1:9" s="5" customFormat="1" ht="14.25">
      <c r="A97" s="2" t="s">
        <v>63</v>
      </c>
      <c r="B97" s="3" t="s">
        <v>123</v>
      </c>
      <c r="C97" s="3" t="s">
        <v>64</v>
      </c>
      <c r="D97" s="30">
        <f>328.8-13.95</f>
        <v>314.85</v>
      </c>
      <c r="E97" s="30">
        <v>328.8</v>
      </c>
      <c r="F97" s="30"/>
      <c r="G97" s="30">
        <f>328.8-15.19</f>
        <v>313.61</v>
      </c>
      <c r="H97" s="4">
        <v>328.8</v>
      </c>
      <c r="I97" s="4"/>
    </row>
    <row r="98" spans="1:9" s="5" customFormat="1" ht="45">
      <c r="A98" s="2" t="s">
        <v>71</v>
      </c>
      <c r="B98" s="3" t="s">
        <v>123</v>
      </c>
      <c r="C98" s="3" t="s">
        <v>72</v>
      </c>
      <c r="D98" s="30">
        <v>1458.6</v>
      </c>
      <c r="E98" s="30">
        <v>1458.6</v>
      </c>
      <c r="F98" s="30"/>
      <c r="G98" s="30">
        <v>1458.6</v>
      </c>
      <c r="H98" s="4">
        <v>1458.6</v>
      </c>
      <c r="I98" s="4"/>
    </row>
    <row r="99" spans="1:9" s="5" customFormat="1" ht="22.5">
      <c r="A99" s="2" t="s">
        <v>78</v>
      </c>
      <c r="B99" s="3" t="s">
        <v>123</v>
      </c>
      <c r="C99" s="3" t="s">
        <v>79</v>
      </c>
      <c r="D99" s="30">
        <v>23.2</v>
      </c>
      <c r="E99" s="30">
        <v>23.2</v>
      </c>
      <c r="F99" s="30"/>
      <c r="G99" s="30">
        <v>23.2</v>
      </c>
      <c r="H99" s="4">
        <v>23.2</v>
      </c>
      <c r="I99" s="4"/>
    </row>
    <row r="100" spans="1:9" s="5" customFormat="1" ht="14.25">
      <c r="A100" s="2" t="s">
        <v>80</v>
      </c>
      <c r="B100" s="3" t="s">
        <v>123</v>
      </c>
      <c r="C100" s="3" t="s">
        <v>81</v>
      </c>
      <c r="D100" s="30">
        <v>0.1</v>
      </c>
      <c r="E100" s="30">
        <v>0.1</v>
      </c>
      <c r="F100" s="30"/>
      <c r="G100" s="30">
        <v>0.1</v>
      </c>
      <c r="H100" s="4">
        <v>0.1</v>
      </c>
      <c r="I100" s="4"/>
    </row>
    <row r="101" spans="1:9" s="5" customFormat="1" ht="14.25">
      <c r="A101" s="24" t="s">
        <v>130</v>
      </c>
      <c r="B101" s="25" t="s">
        <v>131</v>
      </c>
      <c r="C101" s="25" t="s">
        <v>6</v>
      </c>
      <c r="D101" s="40">
        <f>D102</f>
        <v>28295.629999999997</v>
      </c>
      <c r="E101" s="40">
        <f>E102</f>
        <v>170</v>
      </c>
      <c r="F101" s="40">
        <f>F102</f>
        <v>0</v>
      </c>
      <c r="G101" s="40">
        <f>G102</f>
        <v>27623.129999999997</v>
      </c>
      <c r="H101" s="26">
        <v>170</v>
      </c>
      <c r="I101" s="26"/>
    </row>
    <row r="102" spans="1:9" s="5" customFormat="1" ht="21.75">
      <c r="A102" s="24" t="s">
        <v>132</v>
      </c>
      <c r="B102" s="25" t="s">
        <v>133</v>
      </c>
      <c r="C102" s="25" t="s">
        <v>6</v>
      </c>
      <c r="D102" s="40">
        <f>D103+D106+D111+D108</f>
        <v>28295.629999999997</v>
      </c>
      <c r="E102" s="40">
        <f>E103+E106+E111+E108</f>
        <v>170</v>
      </c>
      <c r="F102" s="40">
        <f>F103+F106+F111+F108</f>
        <v>0</v>
      </c>
      <c r="G102" s="40">
        <f>G103+G106+G111+G108</f>
        <v>27623.129999999997</v>
      </c>
      <c r="H102" s="26">
        <v>170</v>
      </c>
      <c r="I102" s="26"/>
    </row>
    <row r="103" spans="1:9" s="5" customFormat="1" ht="42.75">
      <c r="A103" s="24" t="s">
        <v>138</v>
      </c>
      <c r="B103" s="25" t="s">
        <v>139</v>
      </c>
      <c r="C103" s="25" t="s">
        <v>6</v>
      </c>
      <c r="D103" s="40">
        <f>D104+D105</f>
        <v>22306.03</v>
      </c>
      <c r="E103" s="40">
        <f>E104+E105</f>
        <v>51.800000000000004</v>
      </c>
      <c r="F103" s="40">
        <f>F104+F105</f>
        <v>0</v>
      </c>
      <c r="G103" s="40">
        <f>G104+G105</f>
        <v>21633.329999999998</v>
      </c>
      <c r="H103" s="26">
        <v>51.8</v>
      </c>
      <c r="I103" s="26"/>
    </row>
    <row r="104" spans="1:9" s="5" customFormat="1" ht="14.25">
      <c r="A104" s="2" t="s">
        <v>63</v>
      </c>
      <c r="B104" s="3" t="s">
        <v>139</v>
      </c>
      <c r="C104" s="3" t="s">
        <v>64</v>
      </c>
      <c r="D104" s="30">
        <f>1.7+0.175+0.275+435.12+290.06</f>
        <v>727.3299999999999</v>
      </c>
      <c r="E104" s="30">
        <v>1.7</v>
      </c>
      <c r="F104" s="30"/>
      <c r="G104" s="30">
        <f>1.7+0.22+0.325+435.12+290.06</f>
        <v>727.425</v>
      </c>
      <c r="H104" s="4">
        <v>1.7</v>
      </c>
      <c r="I104" s="4"/>
    </row>
    <row r="105" spans="1:9" s="5" customFormat="1" ht="14.25">
      <c r="A105" s="2" t="s">
        <v>33</v>
      </c>
      <c r="B105" s="3" t="s">
        <v>139</v>
      </c>
      <c r="C105" s="3" t="s">
        <v>34</v>
      </c>
      <c r="D105" s="30">
        <f>50.1+13.2+23709.62-2194.22</f>
        <v>21578.699999999997</v>
      </c>
      <c r="E105" s="30">
        <v>50.1</v>
      </c>
      <c r="F105" s="30"/>
      <c r="G105" s="30">
        <f>50.1+14.145+23709.72-2868.06</f>
        <v>20905.905</v>
      </c>
      <c r="H105" s="4">
        <v>50.1</v>
      </c>
      <c r="I105" s="4"/>
    </row>
    <row r="106" spans="1:9" s="5" customFormat="1" ht="53.25">
      <c r="A106" s="24" t="s">
        <v>136</v>
      </c>
      <c r="B106" s="25" t="s">
        <v>137</v>
      </c>
      <c r="C106" s="25" t="s">
        <v>6</v>
      </c>
      <c r="D106" s="40">
        <f>D107</f>
        <v>48.5</v>
      </c>
      <c r="E106" s="40">
        <f>E107</f>
        <v>48.2</v>
      </c>
      <c r="F106" s="40">
        <f>F107</f>
        <v>0</v>
      </c>
      <c r="G106" s="40">
        <f>G107</f>
        <v>48.7</v>
      </c>
      <c r="H106" s="26">
        <v>48.2</v>
      </c>
      <c r="I106" s="26"/>
    </row>
    <row r="107" spans="1:9" s="5" customFormat="1" ht="14.25">
      <c r="A107" s="2" t="s">
        <v>33</v>
      </c>
      <c r="B107" s="3" t="s">
        <v>137</v>
      </c>
      <c r="C107" s="3" t="s">
        <v>34</v>
      </c>
      <c r="D107" s="30">
        <f>48.2+0.3</f>
        <v>48.5</v>
      </c>
      <c r="E107" s="30">
        <v>48.2</v>
      </c>
      <c r="F107" s="30"/>
      <c r="G107" s="30">
        <f>48.2+0.5</f>
        <v>48.7</v>
      </c>
      <c r="H107" s="4">
        <v>48.2</v>
      </c>
      <c r="I107" s="4"/>
    </row>
    <row r="108" spans="1:9" s="5" customFormat="1" ht="21.75">
      <c r="A108" s="24" t="s">
        <v>577</v>
      </c>
      <c r="B108" s="25" t="s">
        <v>578</v>
      </c>
      <c r="C108" s="25"/>
      <c r="D108" s="40">
        <f>D109+D110</f>
        <v>5871.1</v>
      </c>
      <c r="E108" s="40">
        <f>E109+E110</f>
        <v>0</v>
      </c>
      <c r="F108" s="40">
        <f>F109+F110</f>
        <v>0</v>
      </c>
      <c r="G108" s="40">
        <f>G109+G110</f>
        <v>5871.1</v>
      </c>
      <c r="H108" s="4"/>
      <c r="I108" s="4"/>
    </row>
    <row r="109" spans="1:9" s="5" customFormat="1" ht="14.25">
      <c r="A109" s="2" t="s">
        <v>63</v>
      </c>
      <c r="B109" s="3" t="s">
        <v>578</v>
      </c>
      <c r="C109" s="3" t="s">
        <v>64</v>
      </c>
      <c r="D109" s="30">
        <v>94.6</v>
      </c>
      <c r="E109" s="30"/>
      <c r="F109" s="30"/>
      <c r="G109" s="30">
        <v>94.6</v>
      </c>
      <c r="H109" s="4"/>
      <c r="I109" s="4"/>
    </row>
    <row r="110" spans="1:9" s="5" customFormat="1" ht="14.25">
      <c r="A110" s="2" t="s">
        <v>33</v>
      </c>
      <c r="B110" s="3" t="s">
        <v>578</v>
      </c>
      <c r="C110" s="3" t="s">
        <v>34</v>
      </c>
      <c r="D110" s="30">
        <v>5776.5</v>
      </c>
      <c r="E110" s="30"/>
      <c r="F110" s="30"/>
      <c r="G110" s="30">
        <v>5776.5</v>
      </c>
      <c r="H110" s="4"/>
      <c r="I110" s="4"/>
    </row>
    <row r="111" spans="1:9" s="5" customFormat="1" ht="32.25">
      <c r="A111" s="24" t="s">
        <v>134</v>
      </c>
      <c r="B111" s="25" t="s">
        <v>135</v>
      </c>
      <c r="C111" s="25" t="s">
        <v>6</v>
      </c>
      <c r="D111" s="40">
        <f>D112+D113</f>
        <v>70</v>
      </c>
      <c r="E111" s="40">
        <f>E112+E113</f>
        <v>70</v>
      </c>
      <c r="F111" s="40">
        <f>F112+F113</f>
        <v>0</v>
      </c>
      <c r="G111" s="40">
        <f>G112+G113</f>
        <v>70</v>
      </c>
      <c r="H111" s="26">
        <v>70</v>
      </c>
      <c r="I111" s="26"/>
    </row>
    <row r="112" spans="1:9" s="5" customFormat="1" ht="14.25">
      <c r="A112" s="2" t="s">
        <v>63</v>
      </c>
      <c r="B112" s="3" t="s">
        <v>135</v>
      </c>
      <c r="C112" s="3" t="s">
        <v>64</v>
      </c>
      <c r="D112" s="30">
        <f>1.2</f>
        <v>1.2</v>
      </c>
      <c r="E112" s="30">
        <v>1.2</v>
      </c>
      <c r="F112" s="30"/>
      <c r="G112" s="30">
        <v>1.2</v>
      </c>
      <c r="H112" s="4">
        <v>1.2</v>
      </c>
      <c r="I112" s="4"/>
    </row>
    <row r="113" spans="1:9" s="5" customFormat="1" ht="14.25">
      <c r="A113" s="2" t="s">
        <v>33</v>
      </c>
      <c r="B113" s="3" t="s">
        <v>135</v>
      </c>
      <c r="C113" s="3" t="s">
        <v>34</v>
      </c>
      <c r="D113" s="30">
        <f>68.8</f>
        <v>68.8</v>
      </c>
      <c r="E113" s="30">
        <v>68.8</v>
      </c>
      <c r="F113" s="30"/>
      <c r="G113" s="30">
        <v>68.8</v>
      </c>
      <c r="H113" s="4">
        <v>68.8</v>
      </c>
      <c r="I113" s="4"/>
    </row>
    <row r="114" spans="1:9" s="5" customFormat="1" ht="42.75">
      <c r="A114" s="24" t="s">
        <v>140</v>
      </c>
      <c r="B114" s="25" t="s">
        <v>141</v>
      </c>
      <c r="C114" s="25" t="s">
        <v>6</v>
      </c>
      <c r="D114" s="40">
        <f>D115+D122</f>
        <v>5059.6</v>
      </c>
      <c r="E114" s="40">
        <f>E115+E122</f>
        <v>2869.3</v>
      </c>
      <c r="F114" s="40">
        <f>F115+F122</f>
        <v>0</v>
      </c>
      <c r="G114" s="40">
        <f>G115+G122</f>
        <v>5161.6</v>
      </c>
      <c r="H114" s="26">
        <v>2971.3</v>
      </c>
      <c r="I114" s="26"/>
    </row>
    <row r="115" spans="1:9" s="5" customFormat="1" ht="32.25">
      <c r="A115" s="24" t="s">
        <v>142</v>
      </c>
      <c r="B115" s="25" t="s">
        <v>143</v>
      </c>
      <c r="C115" s="25" t="s">
        <v>6</v>
      </c>
      <c r="D115" s="40">
        <f aca="true" t="shared" si="10" ref="D115:I115">D116+D119</f>
        <v>2847.3</v>
      </c>
      <c r="E115" s="40">
        <f t="shared" si="10"/>
        <v>2847.3</v>
      </c>
      <c r="F115" s="40">
        <f t="shared" si="10"/>
        <v>0</v>
      </c>
      <c r="G115" s="40">
        <f t="shared" si="10"/>
        <v>2949.3</v>
      </c>
      <c r="H115" s="26">
        <f t="shared" si="10"/>
        <v>2949.3</v>
      </c>
      <c r="I115" s="26">
        <f t="shared" si="10"/>
        <v>0</v>
      </c>
    </row>
    <row r="116" spans="1:9" s="5" customFormat="1" ht="42.75">
      <c r="A116" s="24" t="s">
        <v>144</v>
      </c>
      <c r="B116" s="25" t="s">
        <v>145</v>
      </c>
      <c r="C116" s="25" t="s">
        <v>6</v>
      </c>
      <c r="D116" s="40">
        <f aca="true" t="shared" si="11" ref="D116:G117">D117</f>
        <v>300</v>
      </c>
      <c r="E116" s="40">
        <f t="shared" si="11"/>
        <v>300</v>
      </c>
      <c r="F116" s="40">
        <f t="shared" si="11"/>
        <v>0</v>
      </c>
      <c r="G116" s="40">
        <f t="shared" si="11"/>
        <v>300</v>
      </c>
      <c r="H116" s="26">
        <v>300</v>
      </c>
      <c r="I116" s="26"/>
    </row>
    <row r="117" spans="1:9" s="5" customFormat="1" ht="21.75">
      <c r="A117" s="24" t="s">
        <v>146</v>
      </c>
      <c r="B117" s="25" t="s">
        <v>147</v>
      </c>
      <c r="C117" s="25" t="s">
        <v>6</v>
      </c>
      <c r="D117" s="40">
        <f t="shared" si="11"/>
        <v>300</v>
      </c>
      <c r="E117" s="40">
        <f t="shared" si="11"/>
        <v>300</v>
      </c>
      <c r="F117" s="40">
        <f t="shared" si="11"/>
        <v>0</v>
      </c>
      <c r="G117" s="40">
        <f t="shared" si="11"/>
        <v>300</v>
      </c>
      <c r="H117" s="26">
        <v>300</v>
      </c>
      <c r="I117" s="26"/>
    </row>
    <row r="118" spans="1:9" s="5" customFormat="1" ht="14.25">
      <c r="A118" s="2" t="s">
        <v>33</v>
      </c>
      <c r="B118" s="3" t="s">
        <v>147</v>
      </c>
      <c r="C118" s="3" t="s">
        <v>34</v>
      </c>
      <c r="D118" s="30">
        <v>300</v>
      </c>
      <c r="E118" s="30">
        <v>300</v>
      </c>
      <c r="F118" s="30"/>
      <c r="G118" s="30">
        <v>300</v>
      </c>
      <c r="H118" s="4">
        <v>300</v>
      </c>
      <c r="I118" s="4"/>
    </row>
    <row r="119" spans="1:9" s="5" customFormat="1" ht="21.75">
      <c r="A119" s="24" t="s">
        <v>148</v>
      </c>
      <c r="B119" s="25" t="s">
        <v>149</v>
      </c>
      <c r="C119" s="25" t="s">
        <v>6</v>
      </c>
      <c r="D119" s="40">
        <f aca="true" t="shared" si="12" ref="D119:G120">D120</f>
        <v>2547.3</v>
      </c>
      <c r="E119" s="40">
        <f t="shared" si="12"/>
        <v>2547.3</v>
      </c>
      <c r="F119" s="40">
        <f t="shared" si="12"/>
        <v>0</v>
      </c>
      <c r="G119" s="40">
        <f t="shared" si="12"/>
        <v>2649.3</v>
      </c>
      <c r="H119" s="26">
        <v>2649.3</v>
      </c>
      <c r="I119" s="26"/>
    </row>
    <row r="120" spans="1:9" s="5" customFormat="1" ht="21.75">
      <c r="A120" s="24" t="s">
        <v>146</v>
      </c>
      <c r="B120" s="25" t="s">
        <v>150</v>
      </c>
      <c r="C120" s="25" t="s">
        <v>6</v>
      </c>
      <c r="D120" s="40">
        <f t="shared" si="12"/>
        <v>2547.3</v>
      </c>
      <c r="E120" s="40">
        <f t="shared" si="12"/>
        <v>2547.3</v>
      </c>
      <c r="F120" s="40">
        <f t="shared" si="12"/>
        <v>0</v>
      </c>
      <c r="G120" s="40">
        <f t="shared" si="12"/>
        <v>2649.3</v>
      </c>
      <c r="H120" s="26">
        <v>2649.3</v>
      </c>
      <c r="I120" s="26"/>
    </row>
    <row r="121" spans="1:9" s="5" customFormat="1" ht="45">
      <c r="A121" s="2" t="s">
        <v>29</v>
      </c>
      <c r="B121" s="3" t="s">
        <v>150</v>
      </c>
      <c r="C121" s="3" t="s">
        <v>30</v>
      </c>
      <c r="D121" s="30">
        <v>2547.3</v>
      </c>
      <c r="E121" s="30">
        <v>2547.3</v>
      </c>
      <c r="F121" s="30"/>
      <c r="G121" s="30">
        <v>2649.3</v>
      </c>
      <c r="H121" s="4">
        <v>2649.3</v>
      </c>
      <c r="I121" s="4"/>
    </row>
    <row r="122" spans="1:9" s="5" customFormat="1" ht="42.75">
      <c r="A122" s="24" t="s">
        <v>151</v>
      </c>
      <c r="B122" s="25" t="s">
        <v>152</v>
      </c>
      <c r="C122" s="25" t="s">
        <v>6</v>
      </c>
      <c r="D122" s="40">
        <f>D123</f>
        <v>2212.3</v>
      </c>
      <c r="E122" s="40">
        <f>E123</f>
        <v>22</v>
      </c>
      <c r="F122" s="40">
        <f>F123</f>
        <v>0</v>
      </c>
      <c r="G122" s="40">
        <f>G123</f>
        <v>2212.3</v>
      </c>
      <c r="H122" s="26">
        <v>22</v>
      </c>
      <c r="I122" s="26"/>
    </row>
    <row r="123" spans="1:9" s="5" customFormat="1" ht="14.25">
      <c r="A123" s="24" t="s">
        <v>153</v>
      </c>
      <c r="B123" s="25" t="s">
        <v>154</v>
      </c>
      <c r="C123" s="25" t="s">
        <v>6</v>
      </c>
      <c r="D123" s="40">
        <f>D127+D124</f>
        <v>2212.3</v>
      </c>
      <c r="E123" s="40">
        <f>E127+E124</f>
        <v>22</v>
      </c>
      <c r="F123" s="40">
        <f>F127+F124</f>
        <v>0</v>
      </c>
      <c r="G123" s="40">
        <f>G127+G124</f>
        <v>2212.3</v>
      </c>
      <c r="H123" s="26">
        <v>22</v>
      </c>
      <c r="I123" s="26"/>
    </row>
    <row r="124" spans="1:9" s="5" customFormat="1" ht="32.25">
      <c r="A124" s="24" t="s">
        <v>576</v>
      </c>
      <c r="B124" s="25" t="s">
        <v>575</v>
      </c>
      <c r="C124" s="25"/>
      <c r="D124" s="40">
        <f>D125+D126</f>
        <v>2190.3</v>
      </c>
      <c r="E124" s="40">
        <f>E125+E126</f>
        <v>0</v>
      </c>
      <c r="F124" s="40">
        <f>F125+F126</f>
        <v>0</v>
      </c>
      <c r="G124" s="40">
        <f>G125+G126</f>
        <v>2190.3</v>
      </c>
      <c r="H124" s="26"/>
      <c r="I124" s="26"/>
    </row>
    <row r="125" spans="1:9" s="5" customFormat="1" ht="22.5">
      <c r="A125" s="2" t="s">
        <v>574</v>
      </c>
      <c r="B125" s="3" t="s">
        <v>575</v>
      </c>
      <c r="C125" s="3" t="s">
        <v>64</v>
      </c>
      <c r="D125" s="30">
        <v>305.34000000000003</v>
      </c>
      <c r="E125" s="30"/>
      <c r="F125" s="30"/>
      <c r="G125" s="30">
        <v>305.34000000000003</v>
      </c>
      <c r="H125" s="26"/>
      <c r="I125" s="26"/>
    </row>
    <row r="126" spans="1:9" s="5" customFormat="1" ht="14.25">
      <c r="A126" s="2" t="s">
        <v>33</v>
      </c>
      <c r="B126" s="3" t="s">
        <v>575</v>
      </c>
      <c r="C126" s="3" t="s">
        <v>34</v>
      </c>
      <c r="D126" s="30">
        <v>1884.96</v>
      </c>
      <c r="E126" s="30"/>
      <c r="F126" s="30"/>
      <c r="G126" s="30">
        <v>1884.96</v>
      </c>
      <c r="H126" s="26"/>
      <c r="I126" s="26"/>
    </row>
    <row r="127" spans="1:9" s="5" customFormat="1" ht="14.25">
      <c r="A127" s="24" t="s">
        <v>155</v>
      </c>
      <c r="B127" s="25" t="s">
        <v>156</v>
      </c>
      <c r="C127" s="25" t="s">
        <v>6</v>
      </c>
      <c r="D127" s="40">
        <f aca="true" t="shared" si="13" ref="D127:I127">D128</f>
        <v>22</v>
      </c>
      <c r="E127" s="40">
        <f t="shared" si="13"/>
        <v>22</v>
      </c>
      <c r="F127" s="40">
        <f t="shared" si="13"/>
        <v>0</v>
      </c>
      <c r="G127" s="40">
        <f t="shared" si="13"/>
        <v>22</v>
      </c>
      <c r="H127" s="26">
        <f t="shared" si="13"/>
        <v>22</v>
      </c>
      <c r="I127" s="26">
        <f t="shared" si="13"/>
        <v>0</v>
      </c>
    </row>
    <row r="128" spans="1:9" s="5" customFormat="1" ht="14.25">
      <c r="A128" s="2" t="s">
        <v>63</v>
      </c>
      <c r="B128" s="3" t="s">
        <v>156</v>
      </c>
      <c r="C128" s="3" t="s">
        <v>64</v>
      </c>
      <c r="D128" s="30">
        <v>22</v>
      </c>
      <c r="E128" s="30">
        <v>22</v>
      </c>
      <c r="F128" s="30"/>
      <c r="G128" s="30">
        <v>22</v>
      </c>
      <c r="H128" s="4">
        <v>22</v>
      </c>
      <c r="I128" s="4"/>
    </row>
    <row r="129" spans="1:9" s="5" customFormat="1" ht="21.75">
      <c r="A129" s="24" t="s">
        <v>157</v>
      </c>
      <c r="B129" s="25" t="s">
        <v>158</v>
      </c>
      <c r="C129" s="25" t="s">
        <v>6</v>
      </c>
      <c r="D129" s="40">
        <f>D130+D134+D140++D146+D153</f>
        <v>72248.1</v>
      </c>
      <c r="E129" s="40">
        <f>E130+E134+E140++E146+E153</f>
        <v>72248.1</v>
      </c>
      <c r="F129" s="40">
        <f>F130+F134+F140++F146+F153</f>
        <v>0</v>
      </c>
      <c r="G129" s="40">
        <f>G130+G134+G140++G146+G153</f>
        <v>69248.1</v>
      </c>
      <c r="H129" s="26">
        <v>69248.1</v>
      </c>
      <c r="I129" s="26"/>
    </row>
    <row r="130" spans="1:9" s="5" customFormat="1" ht="21.75">
      <c r="A130" s="24" t="s">
        <v>159</v>
      </c>
      <c r="B130" s="25" t="s">
        <v>160</v>
      </c>
      <c r="C130" s="25" t="s">
        <v>6</v>
      </c>
      <c r="D130" s="40">
        <f aca="true" t="shared" si="14" ref="D130:G132">D131</f>
        <v>19961.4</v>
      </c>
      <c r="E130" s="40">
        <f t="shared" si="14"/>
        <v>19961.4</v>
      </c>
      <c r="F130" s="40">
        <f t="shared" si="14"/>
        <v>0</v>
      </c>
      <c r="G130" s="40">
        <f t="shared" si="14"/>
        <v>18961.4</v>
      </c>
      <c r="H130" s="26">
        <v>18961.4</v>
      </c>
      <c r="I130" s="26"/>
    </row>
    <row r="131" spans="1:9" s="5" customFormat="1" ht="32.25">
      <c r="A131" s="24" t="s">
        <v>161</v>
      </c>
      <c r="B131" s="25" t="s">
        <v>162</v>
      </c>
      <c r="C131" s="25" t="s">
        <v>6</v>
      </c>
      <c r="D131" s="40">
        <f t="shared" si="14"/>
        <v>19961.4</v>
      </c>
      <c r="E131" s="40">
        <f t="shared" si="14"/>
        <v>19961.4</v>
      </c>
      <c r="F131" s="40">
        <f t="shared" si="14"/>
        <v>0</v>
      </c>
      <c r="G131" s="40">
        <f t="shared" si="14"/>
        <v>18961.4</v>
      </c>
      <c r="H131" s="26">
        <v>18961.4</v>
      </c>
      <c r="I131" s="26"/>
    </row>
    <row r="132" spans="1:9" s="5" customFormat="1" ht="21.75">
      <c r="A132" s="24" t="s">
        <v>35</v>
      </c>
      <c r="B132" s="25" t="s">
        <v>163</v>
      </c>
      <c r="C132" s="25" t="s">
        <v>6</v>
      </c>
      <c r="D132" s="40">
        <f t="shared" si="14"/>
        <v>19961.4</v>
      </c>
      <c r="E132" s="40">
        <f t="shared" si="14"/>
        <v>19961.4</v>
      </c>
      <c r="F132" s="40">
        <f t="shared" si="14"/>
        <v>0</v>
      </c>
      <c r="G132" s="40">
        <f t="shared" si="14"/>
        <v>18961.4</v>
      </c>
      <c r="H132" s="26">
        <v>18961.4</v>
      </c>
      <c r="I132" s="26"/>
    </row>
    <row r="133" spans="1:9" s="5" customFormat="1" ht="45">
      <c r="A133" s="2" t="s">
        <v>29</v>
      </c>
      <c r="B133" s="3" t="s">
        <v>163</v>
      </c>
      <c r="C133" s="3" t="s">
        <v>30</v>
      </c>
      <c r="D133" s="30">
        <v>19961.4</v>
      </c>
      <c r="E133" s="30">
        <v>19961.4</v>
      </c>
      <c r="F133" s="30"/>
      <c r="G133" s="30">
        <v>18961.4</v>
      </c>
      <c r="H133" s="4">
        <v>18961.4</v>
      </c>
      <c r="I133" s="4"/>
    </row>
    <row r="134" spans="1:9" s="5" customFormat="1" ht="32.25">
      <c r="A134" s="24" t="s">
        <v>164</v>
      </c>
      <c r="B134" s="25" t="s">
        <v>165</v>
      </c>
      <c r="C134" s="25" t="s">
        <v>6</v>
      </c>
      <c r="D134" s="40">
        <f>D135</f>
        <v>46569.1</v>
      </c>
      <c r="E134" s="40">
        <f>E135</f>
        <v>46569.1</v>
      </c>
      <c r="F134" s="40">
        <f>F135</f>
        <v>0</v>
      </c>
      <c r="G134" s="40">
        <f>G135</f>
        <v>45069.1</v>
      </c>
      <c r="H134" s="26">
        <v>45069.1</v>
      </c>
      <c r="I134" s="26"/>
    </row>
    <row r="135" spans="1:9" s="5" customFormat="1" ht="42.75">
      <c r="A135" s="24" t="s">
        <v>166</v>
      </c>
      <c r="B135" s="25" t="s">
        <v>167</v>
      </c>
      <c r="C135" s="25" t="s">
        <v>6</v>
      </c>
      <c r="D135" s="40">
        <f>D136+D138</f>
        <v>46569.1</v>
      </c>
      <c r="E135" s="40">
        <f>E136+E138</f>
        <v>46569.1</v>
      </c>
      <c r="F135" s="40">
        <f>F136+F138</f>
        <v>0</v>
      </c>
      <c r="G135" s="40">
        <f>G136+G138</f>
        <v>45069.1</v>
      </c>
      <c r="H135" s="26">
        <v>45069.1</v>
      </c>
      <c r="I135" s="26"/>
    </row>
    <row r="136" spans="1:9" s="5" customFormat="1" ht="32.25">
      <c r="A136" s="24" t="s">
        <v>168</v>
      </c>
      <c r="B136" s="25" t="s">
        <v>169</v>
      </c>
      <c r="C136" s="25" t="s">
        <v>6</v>
      </c>
      <c r="D136" s="40">
        <f>D137</f>
        <v>300</v>
      </c>
      <c r="E136" s="40">
        <f>E137</f>
        <v>300</v>
      </c>
      <c r="F136" s="40">
        <f>F137</f>
        <v>0</v>
      </c>
      <c r="G136" s="40">
        <f>G137</f>
        <v>300</v>
      </c>
      <c r="H136" s="26">
        <v>300</v>
      </c>
      <c r="I136" s="26"/>
    </row>
    <row r="137" spans="1:9" s="5" customFormat="1" ht="14.25">
      <c r="A137" s="2" t="s">
        <v>33</v>
      </c>
      <c r="B137" s="3" t="s">
        <v>169</v>
      </c>
      <c r="C137" s="3" t="s">
        <v>34</v>
      </c>
      <c r="D137" s="30">
        <v>300</v>
      </c>
      <c r="E137" s="30">
        <v>300</v>
      </c>
      <c r="F137" s="30"/>
      <c r="G137" s="30">
        <v>300</v>
      </c>
      <c r="H137" s="4">
        <v>300</v>
      </c>
      <c r="I137" s="4"/>
    </row>
    <row r="138" spans="1:9" s="5" customFormat="1" ht="21.75">
      <c r="A138" s="24" t="s">
        <v>35</v>
      </c>
      <c r="B138" s="25" t="s">
        <v>170</v>
      </c>
      <c r="C138" s="25" t="s">
        <v>6</v>
      </c>
      <c r="D138" s="40">
        <f>D139</f>
        <v>46269.1</v>
      </c>
      <c r="E138" s="40">
        <f>E139</f>
        <v>46269.1</v>
      </c>
      <c r="F138" s="40">
        <f>F139</f>
        <v>0</v>
      </c>
      <c r="G138" s="40">
        <f>G139</f>
        <v>44769.1</v>
      </c>
      <c r="H138" s="26">
        <v>44769.1</v>
      </c>
      <c r="I138" s="26"/>
    </row>
    <row r="139" spans="1:9" s="5" customFormat="1" ht="45">
      <c r="A139" s="2" t="s">
        <v>29</v>
      </c>
      <c r="B139" s="3" t="s">
        <v>170</v>
      </c>
      <c r="C139" s="3" t="s">
        <v>30</v>
      </c>
      <c r="D139" s="30">
        <v>46269.1</v>
      </c>
      <c r="E139" s="30">
        <v>46269.1</v>
      </c>
      <c r="F139" s="30"/>
      <c r="G139" s="30">
        <v>44769.1</v>
      </c>
      <c r="H139" s="4">
        <v>44769.1</v>
      </c>
      <c r="I139" s="4"/>
    </row>
    <row r="140" spans="1:9" s="5" customFormat="1" ht="14.25">
      <c r="A140" s="24" t="s">
        <v>171</v>
      </c>
      <c r="B140" s="25" t="s">
        <v>172</v>
      </c>
      <c r="C140" s="25" t="s">
        <v>6</v>
      </c>
      <c r="D140" s="40">
        <f>D141</f>
        <v>1416.8</v>
      </c>
      <c r="E140" s="40">
        <f>E141</f>
        <v>1416.8</v>
      </c>
      <c r="F140" s="40">
        <f>F141</f>
        <v>0</v>
      </c>
      <c r="G140" s="40">
        <f>G141</f>
        <v>1416.8</v>
      </c>
      <c r="H140" s="26">
        <v>1416.8</v>
      </c>
      <c r="I140" s="26"/>
    </row>
    <row r="141" spans="1:9" s="5" customFormat="1" ht="21.75">
      <c r="A141" s="24" t="s">
        <v>173</v>
      </c>
      <c r="B141" s="25" t="s">
        <v>174</v>
      </c>
      <c r="C141" s="25" t="s">
        <v>6</v>
      </c>
      <c r="D141" s="40">
        <f>D142+D144</f>
        <v>1416.8</v>
      </c>
      <c r="E141" s="40">
        <f>E142+E144</f>
        <v>1416.8</v>
      </c>
      <c r="F141" s="40">
        <f>F142+F144</f>
        <v>0</v>
      </c>
      <c r="G141" s="40">
        <f>G142+G144</f>
        <v>1416.8</v>
      </c>
      <c r="H141" s="26">
        <v>1416.8</v>
      </c>
      <c r="I141" s="26"/>
    </row>
    <row r="142" spans="1:9" s="5" customFormat="1" ht="32.25">
      <c r="A142" s="24" t="s">
        <v>175</v>
      </c>
      <c r="B142" s="25" t="s">
        <v>176</v>
      </c>
      <c r="C142" s="25" t="s">
        <v>6</v>
      </c>
      <c r="D142" s="40">
        <f>D143</f>
        <v>10.3</v>
      </c>
      <c r="E142" s="40">
        <f>E143</f>
        <v>10.3</v>
      </c>
      <c r="F142" s="40">
        <f>F143</f>
        <v>0</v>
      </c>
      <c r="G142" s="40">
        <f>G143</f>
        <v>10.3</v>
      </c>
      <c r="H142" s="26">
        <v>10.3</v>
      </c>
      <c r="I142" s="26"/>
    </row>
    <row r="143" spans="1:9" s="5" customFormat="1" ht="14.25">
      <c r="A143" s="2" t="s">
        <v>33</v>
      </c>
      <c r="B143" s="3" t="s">
        <v>176</v>
      </c>
      <c r="C143" s="3" t="s">
        <v>34</v>
      </c>
      <c r="D143" s="30">
        <v>10.3</v>
      </c>
      <c r="E143" s="30">
        <v>10.3</v>
      </c>
      <c r="F143" s="30"/>
      <c r="G143" s="30">
        <v>10.3</v>
      </c>
      <c r="H143" s="4">
        <v>10.3</v>
      </c>
      <c r="I143" s="4"/>
    </row>
    <row r="144" spans="1:9" s="5" customFormat="1" ht="21.75">
      <c r="A144" s="24" t="s">
        <v>35</v>
      </c>
      <c r="B144" s="25" t="s">
        <v>177</v>
      </c>
      <c r="C144" s="25" t="s">
        <v>6</v>
      </c>
      <c r="D144" s="40">
        <f>D145</f>
        <v>1406.5</v>
      </c>
      <c r="E144" s="40">
        <f>E145</f>
        <v>1406.5</v>
      </c>
      <c r="F144" s="40">
        <f>F145</f>
        <v>0</v>
      </c>
      <c r="G144" s="40">
        <f>G145</f>
        <v>1406.5</v>
      </c>
      <c r="H144" s="26">
        <v>1406.5</v>
      </c>
      <c r="I144" s="26"/>
    </row>
    <row r="145" spans="1:9" s="5" customFormat="1" ht="45">
      <c r="A145" s="2" t="s">
        <v>71</v>
      </c>
      <c r="B145" s="3" t="s">
        <v>177</v>
      </c>
      <c r="C145" s="3" t="s">
        <v>72</v>
      </c>
      <c r="D145" s="30">
        <v>1406.5</v>
      </c>
      <c r="E145" s="30">
        <v>1406.5</v>
      </c>
      <c r="F145" s="30"/>
      <c r="G145" s="30">
        <v>1406.5</v>
      </c>
      <c r="H145" s="4">
        <v>1406.5</v>
      </c>
      <c r="I145" s="4"/>
    </row>
    <row r="146" spans="1:9" s="5" customFormat="1" ht="21.75">
      <c r="A146" s="24" t="s">
        <v>178</v>
      </c>
      <c r="B146" s="25" t="s">
        <v>179</v>
      </c>
      <c r="C146" s="25" t="s">
        <v>6</v>
      </c>
      <c r="D146" s="40">
        <f>D147+D150</f>
        <v>4200.8</v>
      </c>
      <c r="E146" s="40">
        <f>E147+E150</f>
        <v>4200.8</v>
      </c>
      <c r="F146" s="40">
        <f>F147+F150</f>
        <v>0</v>
      </c>
      <c r="G146" s="40">
        <f>G147+G150</f>
        <v>3700.8</v>
      </c>
      <c r="H146" s="26">
        <v>3700.8</v>
      </c>
      <c r="I146" s="26"/>
    </row>
    <row r="147" spans="1:9" s="5" customFormat="1" ht="53.25">
      <c r="A147" s="24" t="s">
        <v>180</v>
      </c>
      <c r="B147" s="25" t="s">
        <v>181</v>
      </c>
      <c r="C147" s="25" t="s">
        <v>6</v>
      </c>
      <c r="D147" s="40">
        <f aca="true" t="shared" si="15" ref="D147:G148">D148</f>
        <v>4153.3</v>
      </c>
      <c r="E147" s="40">
        <f t="shared" si="15"/>
        <v>4153.3</v>
      </c>
      <c r="F147" s="40">
        <f t="shared" si="15"/>
        <v>0</v>
      </c>
      <c r="G147" s="40">
        <f t="shared" si="15"/>
        <v>3653.3</v>
      </c>
      <c r="H147" s="26">
        <v>3653.3</v>
      </c>
      <c r="I147" s="26"/>
    </row>
    <row r="148" spans="1:9" s="5" customFormat="1" ht="21.75">
      <c r="A148" s="24" t="s">
        <v>35</v>
      </c>
      <c r="B148" s="25" t="s">
        <v>182</v>
      </c>
      <c r="C148" s="25" t="s">
        <v>6</v>
      </c>
      <c r="D148" s="40">
        <f t="shared" si="15"/>
        <v>4153.3</v>
      </c>
      <c r="E148" s="40">
        <f t="shared" si="15"/>
        <v>4153.3</v>
      </c>
      <c r="F148" s="40">
        <f t="shared" si="15"/>
        <v>0</v>
      </c>
      <c r="G148" s="40">
        <f t="shared" si="15"/>
        <v>3653.3</v>
      </c>
      <c r="H148" s="26">
        <v>3653.3</v>
      </c>
      <c r="I148" s="26"/>
    </row>
    <row r="149" spans="1:9" s="5" customFormat="1" ht="45">
      <c r="A149" s="2" t="s">
        <v>29</v>
      </c>
      <c r="B149" s="3" t="s">
        <v>182</v>
      </c>
      <c r="C149" s="3" t="s">
        <v>30</v>
      </c>
      <c r="D149" s="30">
        <v>4153.3</v>
      </c>
      <c r="E149" s="30">
        <v>4153.3</v>
      </c>
      <c r="F149" s="30"/>
      <c r="G149" s="30">
        <v>3653.3</v>
      </c>
      <c r="H149" s="4">
        <v>3653.3</v>
      </c>
      <c r="I149" s="4"/>
    </row>
    <row r="150" spans="1:9" s="5" customFormat="1" ht="42.75">
      <c r="A150" s="24" t="s">
        <v>183</v>
      </c>
      <c r="B150" s="25" t="s">
        <v>184</v>
      </c>
      <c r="C150" s="25" t="s">
        <v>6</v>
      </c>
      <c r="D150" s="40">
        <f aca="true" t="shared" si="16" ref="D150:G151">D151</f>
        <v>47.5</v>
      </c>
      <c r="E150" s="40">
        <f t="shared" si="16"/>
        <v>47.5</v>
      </c>
      <c r="F150" s="40">
        <f t="shared" si="16"/>
        <v>0</v>
      </c>
      <c r="G150" s="40">
        <f t="shared" si="16"/>
        <v>47.5</v>
      </c>
      <c r="H150" s="26">
        <v>47.5</v>
      </c>
      <c r="I150" s="26"/>
    </row>
    <row r="151" spans="1:9" s="5" customFormat="1" ht="32.25">
      <c r="A151" s="24" t="s">
        <v>185</v>
      </c>
      <c r="B151" s="25" t="s">
        <v>186</v>
      </c>
      <c r="C151" s="25" t="s">
        <v>6</v>
      </c>
      <c r="D151" s="40">
        <f t="shared" si="16"/>
        <v>47.5</v>
      </c>
      <c r="E151" s="40">
        <f t="shared" si="16"/>
        <v>47.5</v>
      </c>
      <c r="F151" s="40">
        <f t="shared" si="16"/>
        <v>0</v>
      </c>
      <c r="G151" s="40">
        <f t="shared" si="16"/>
        <v>47.5</v>
      </c>
      <c r="H151" s="26">
        <v>47.5</v>
      </c>
      <c r="I151" s="26"/>
    </row>
    <row r="152" spans="1:9" s="5" customFormat="1" ht="14.25">
      <c r="A152" s="2" t="s">
        <v>33</v>
      </c>
      <c r="B152" s="3" t="s">
        <v>186</v>
      </c>
      <c r="C152" s="3" t="s">
        <v>34</v>
      </c>
      <c r="D152" s="30">
        <v>47.5</v>
      </c>
      <c r="E152" s="30">
        <v>47.5</v>
      </c>
      <c r="F152" s="30"/>
      <c r="G152" s="30">
        <v>47.5</v>
      </c>
      <c r="H152" s="4">
        <v>47.5</v>
      </c>
      <c r="I152" s="4"/>
    </row>
    <row r="153" spans="1:9" s="5" customFormat="1" ht="21.75">
      <c r="A153" s="24" t="s">
        <v>187</v>
      </c>
      <c r="B153" s="25" t="s">
        <v>188</v>
      </c>
      <c r="C153" s="25" t="s">
        <v>6</v>
      </c>
      <c r="D153" s="40">
        <f aca="true" t="shared" si="17" ref="D153:G155">D154</f>
        <v>100</v>
      </c>
      <c r="E153" s="40">
        <f t="shared" si="17"/>
        <v>100</v>
      </c>
      <c r="F153" s="40">
        <f t="shared" si="17"/>
        <v>0</v>
      </c>
      <c r="G153" s="40">
        <f t="shared" si="17"/>
        <v>100</v>
      </c>
      <c r="H153" s="26">
        <v>100</v>
      </c>
      <c r="I153" s="26"/>
    </row>
    <row r="154" spans="1:9" s="5" customFormat="1" ht="32.25">
      <c r="A154" s="24" t="s">
        <v>189</v>
      </c>
      <c r="B154" s="25" t="s">
        <v>190</v>
      </c>
      <c r="C154" s="25" t="s">
        <v>6</v>
      </c>
      <c r="D154" s="40">
        <f t="shared" si="17"/>
        <v>100</v>
      </c>
      <c r="E154" s="40">
        <f t="shared" si="17"/>
        <v>100</v>
      </c>
      <c r="F154" s="40">
        <f t="shared" si="17"/>
        <v>0</v>
      </c>
      <c r="G154" s="40">
        <f t="shared" si="17"/>
        <v>100</v>
      </c>
      <c r="H154" s="26">
        <v>100</v>
      </c>
      <c r="I154" s="26"/>
    </row>
    <row r="155" spans="1:9" s="5" customFormat="1" ht="21.75">
      <c r="A155" s="24" t="s">
        <v>191</v>
      </c>
      <c r="B155" s="25" t="s">
        <v>192</v>
      </c>
      <c r="C155" s="25" t="s">
        <v>6</v>
      </c>
      <c r="D155" s="40">
        <f t="shared" si="17"/>
        <v>100</v>
      </c>
      <c r="E155" s="40">
        <f t="shared" si="17"/>
        <v>100</v>
      </c>
      <c r="F155" s="40">
        <f t="shared" si="17"/>
        <v>0</v>
      </c>
      <c r="G155" s="40">
        <f t="shared" si="17"/>
        <v>100</v>
      </c>
      <c r="H155" s="26">
        <v>100</v>
      </c>
      <c r="I155" s="26"/>
    </row>
    <row r="156" spans="1:9" s="5" customFormat="1" ht="14.25">
      <c r="A156" s="2" t="s">
        <v>33</v>
      </c>
      <c r="B156" s="3" t="s">
        <v>192</v>
      </c>
      <c r="C156" s="3" t="s">
        <v>34</v>
      </c>
      <c r="D156" s="30">
        <v>100</v>
      </c>
      <c r="E156" s="30">
        <v>100</v>
      </c>
      <c r="F156" s="30"/>
      <c r="G156" s="30">
        <v>100</v>
      </c>
      <c r="H156" s="4">
        <v>100</v>
      </c>
      <c r="I156" s="4"/>
    </row>
    <row r="157" spans="1:9" s="5" customFormat="1" ht="32.25">
      <c r="A157" s="24" t="s">
        <v>193</v>
      </c>
      <c r="B157" s="25" t="s">
        <v>194</v>
      </c>
      <c r="C157" s="25" t="s">
        <v>6</v>
      </c>
      <c r="D157" s="40">
        <f aca="true" t="shared" si="18" ref="D157:I157">D158+D190+D221</f>
        <v>36887.8</v>
      </c>
      <c r="E157" s="40">
        <f t="shared" si="18"/>
        <v>35359.100000000006</v>
      </c>
      <c r="F157" s="40">
        <f t="shared" si="18"/>
        <v>14205.7</v>
      </c>
      <c r="G157" s="40">
        <f t="shared" si="18"/>
        <v>37358.50000000001</v>
      </c>
      <c r="H157" s="26">
        <f t="shared" si="18"/>
        <v>37922.200000000004</v>
      </c>
      <c r="I157" s="26">
        <f t="shared" si="18"/>
        <v>0</v>
      </c>
    </row>
    <row r="158" spans="1:9" s="5" customFormat="1" ht="21.75">
      <c r="A158" s="24" t="s">
        <v>195</v>
      </c>
      <c r="B158" s="25" t="s">
        <v>196</v>
      </c>
      <c r="C158" s="25" t="s">
        <v>6</v>
      </c>
      <c r="D158" s="40">
        <f>D159+D171+D174+D178+D182+D167</f>
        <v>36564.9</v>
      </c>
      <c r="E158" s="40">
        <f>E159+E171+E174+E178+E182+E167</f>
        <v>35057.8</v>
      </c>
      <c r="F158" s="40">
        <f>F159+F171+F174+F178+F182+F167</f>
        <v>14205.7</v>
      </c>
      <c r="G158" s="40">
        <f>G159+G171+G174+G178+G182+G167</f>
        <v>37035.600000000006</v>
      </c>
      <c r="H158" s="40">
        <f>H159+H171+H174+H178+H182</f>
        <v>37620.9</v>
      </c>
      <c r="I158" s="40">
        <f>I159+I171+I174+I178+I182</f>
        <v>0</v>
      </c>
    </row>
    <row r="159" spans="1:9" s="5" customFormat="1" ht="42.75">
      <c r="A159" s="24" t="s">
        <v>197</v>
      </c>
      <c r="B159" s="25" t="s">
        <v>198</v>
      </c>
      <c r="C159" s="25" t="s">
        <v>6</v>
      </c>
      <c r="D159" s="40">
        <f>D160+D163+D165</f>
        <v>17680.800000000003</v>
      </c>
      <c r="E159" s="40">
        <f>E160+E163+E165</f>
        <v>17680.800000000003</v>
      </c>
      <c r="F159" s="40">
        <f>F160+F163+F165</f>
        <v>0</v>
      </c>
      <c r="G159" s="40">
        <f>G160+G163+G165</f>
        <v>17709.800000000003</v>
      </c>
      <c r="H159" s="26">
        <v>17709.8</v>
      </c>
      <c r="I159" s="26"/>
    </row>
    <row r="160" spans="1:9" s="5" customFormat="1" ht="32.25">
      <c r="A160" s="24" t="s">
        <v>199</v>
      </c>
      <c r="B160" s="25" t="s">
        <v>200</v>
      </c>
      <c r="C160" s="25" t="s">
        <v>6</v>
      </c>
      <c r="D160" s="40">
        <f>D161+D162</f>
        <v>6353.700000000001</v>
      </c>
      <c r="E160" s="40">
        <f>E161+E162</f>
        <v>6353.700000000001</v>
      </c>
      <c r="F160" s="40">
        <f>F161+F162</f>
        <v>0</v>
      </c>
      <c r="G160" s="40">
        <f>G161+G162</f>
        <v>6353.700000000001</v>
      </c>
      <c r="H160" s="26">
        <v>6353.7</v>
      </c>
      <c r="I160" s="26"/>
    </row>
    <row r="161" spans="1:9" s="5" customFormat="1" ht="22.5">
      <c r="A161" s="2" t="s">
        <v>201</v>
      </c>
      <c r="B161" s="3" t="s">
        <v>200</v>
      </c>
      <c r="C161" s="3" t="s">
        <v>202</v>
      </c>
      <c r="D161" s="30">
        <v>3756.8</v>
      </c>
      <c r="E161" s="30">
        <v>3756.8</v>
      </c>
      <c r="F161" s="30"/>
      <c r="G161" s="30">
        <v>3756.8</v>
      </c>
      <c r="H161" s="4">
        <v>3756.8</v>
      </c>
      <c r="I161" s="4"/>
    </row>
    <row r="162" spans="1:9" s="5" customFormat="1" ht="22.5">
      <c r="A162" s="2" t="s">
        <v>203</v>
      </c>
      <c r="B162" s="3" t="s">
        <v>200</v>
      </c>
      <c r="C162" s="3" t="s">
        <v>204</v>
      </c>
      <c r="D162" s="30">
        <v>2596.9</v>
      </c>
      <c r="E162" s="30">
        <v>2596.9</v>
      </c>
      <c r="F162" s="30"/>
      <c r="G162" s="30">
        <v>2596.9</v>
      </c>
      <c r="H162" s="4">
        <v>2596.9</v>
      </c>
      <c r="I162" s="4"/>
    </row>
    <row r="163" spans="1:9" s="5" customFormat="1" ht="21.75">
      <c r="A163" s="24" t="s">
        <v>205</v>
      </c>
      <c r="B163" s="25" t="s">
        <v>206</v>
      </c>
      <c r="C163" s="25" t="s">
        <v>6</v>
      </c>
      <c r="D163" s="40">
        <f>D164</f>
        <v>11242.1</v>
      </c>
      <c r="E163" s="40">
        <f>E164</f>
        <v>11242.1</v>
      </c>
      <c r="F163" s="40">
        <f>F164</f>
        <v>0</v>
      </c>
      <c r="G163" s="40">
        <f>G164</f>
        <v>11242.1</v>
      </c>
      <c r="H163" s="26">
        <v>11242.1</v>
      </c>
      <c r="I163" s="26"/>
    </row>
    <row r="164" spans="1:9" s="5" customFormat="1" ht="22.5">
      <c r="A164" s="2" t="s">
        <v>201</v>
      </c>
      <c r="B164" s="3" t="s">
        <v>206</v>
      </c>
      <c r="C164" s="3" t="s">
        <v>202</v>
      </c>
      <c r="D164" s="30">
        <v>11242.1</v>
      </c>
      <c r="E164" s="30">
        <v>11242.1</v>
      </c>
      <c r="F164" s="30"/>
      <c r="G164" s="30">
        <v>11242.1</v>
      </c>
      <c r="H164" s="4">
        <v>11242.1</v>
      </c>
      <c r="I164" s="4"/>
    </row>
    <row r="165" spans="1:9" s="5" customFormat="1" ht="21.75">
      <c r="A165" s="24" t="s">
        <v>207</v>
      </c>
      <c r="B165" s="25" t="s">
        <v>208</v>
      </c>
      <c r="C165" s="25" t="s">
        <v>6</v>
      </c>
      <c r="D165" s="40">
        <f>D166</f>
        <v>85</v>
      </c>
      <c r="E165" s="40">
        <f>E166</f>
        <v>85</v>
      </c>
      <c r="F165" s="40">
        <f>F166</f>
        <v>0</v>
      </c>
      <c r="G165" s="40">
        <f>G166</f>
        <v>114</v>
      </c>
      <c r="H165" s="26">
        <v>114</v>
      </c>
      <c r="I165" s="26"/>
    </row>
    <row r="166" spans="1:9" s="5" customFormat="1" ht="22.5">
      <c r="A166" s="2" t="s">
        <v>201</v>
      </c>
      <c r="B166" s="3" t="s">
        <v>208</v>
      </c>
      <c r="C166" s="3" t="s">
        <v>202</v>
      </c>
      <c r="D166" s="30">
        <v>85</v>
      </c>
      <c r="E166" s="30">
        <v>85</v>
      </c>
      <c r="F166" s="30"/>
      <c r="G166" s="30">
        <v>114</v>
      </c>
      <c r="H166" s="4">
        <v>114</v>
      </c>
      <c r="I166" s="4"/>
    </row>
    <row r="167" spans="1:9" s="5" customFormat="1" ht="14.25">
      <c r="A167" s="24" t="s">
        <v>586</v>
      </c>
      <c r="B167" s="25" t="s">
        <v>587</v>
      </c>
      <c r="C167" s="25"/>
      <c r="D167" s="40">
        <f>D168</f>
        <v>260.9</v>
      </c>
      <c r="E167" s="40">
        <f>E168</f>
        <v>260.9</v>
      </c>
      <c r="F167" s="40">
        <f>F168</f>
        <v>0</v>
      </c>
      <c r="G167" s="40">
        <f>G168</f>
        <v>288.3</v>
      </c>
      <c r="H167" s="4"/>
      <c r="I167" s="4"/>
    </row>
    <row r="168" spans="1:9" s="5" customFormat="1" ht="21.75">
      <c r="A168" s="24" t="s">
        <v>210</v>
      </c>
      <c r="B168" s="25" t="s">
        <v>211</v>
      </c>
      <c r="C168" s="25" t="s">
        <v>6</v>
      </c>
      <c r="D168" s="40">
        <f>D169+D170</f>
        <v>260.9</v>
      </c>
      <c r="E168" s="40">
        <f>E169+E170</f>
        <v>260.9</v>
      </c>
      <c r="F168" s="40">
        <f>F169+F170</f>
        <v>0</v>
      </c>
      <c r="G168" s="40">
        <f>G169+G170</f>
        <v>288.3</v>
      </c>
      <c r="H168" s="26">
        <v>288.3</v>
      </c>
      <c r="I168" s="26"/>
    </row>
    <row r="169" spans="1:9" s="5" customFormat="1" ht="22.5">
      <c r="A169" s="2" t="s">
        <v>124</v>
      </c>
      <c r="B169" s="3" t="s">
        <v>211</v>
      </c>
      <c r="C169" s="3" t="s">
        <v>125</v>
      </c>
      <c r="D169" s="30">
        <v>200.4</v>
      </c>
      <c r="E169" s="30">
        <v>200.4</v>
      </c>
      <c r="F169" s="30"/>
      <c r="G169" s="30">
        <v>221.4</v>
      </c>
      <c r="H169" s="4">
        <v>221.4</v>
      </c>
      <c r="I169" s="4"/>
    </row>
    <row r="170" spans="1:9" s="5" customFormat="1" ht="33.75">
      <c r="A170" s="2" t="s">
        <v>128</v>
      </c>
      <c r="B170" s="3" t="s">
        <v>211</v>
      </c>
      <c r="C170" s="3" t="s">
        <v>129</v>
      </c>
      <c r="D170" s="30">
        <v>60.5</v>
      </c>
      <c r="E170" s="30">
        <v>60.5</v>
      </c>
      <c r="F170" s="30"/>
      <c r="G170" s="30">
        <v>66.9</v>
      </c>
      <c r="H170" s="4">
        <v>66.9</v>
      </c>
      <c r="I170" s="4"/>
    </row>
    <row r="171" spans="1:9" s="5" customFormat="1" ht="32.25">
      <c r="A171" s="24" t="s">
        <v>212</v>
      </c>
      <c r="B171" s="25" t="s">
        <v>213</v>
      </c>
      <c r="C171" s="25" t="s">
        <v>6</v>
      </c>
      <c r="D171" s="40">
        <f aca="true" t="shared" si="19" ref="D171:G172">D172</f>
        <v>530.6</v>
      </c>
      <c r="E171" s="40">
        <f t="shared" si="19"/>
        <v>530.6</v>
      </c>
      <c r="F171" s="40">
        <f t="shared" si="19"/>
        <v>0</v>
      </c>
      <c r="G171" s="40">
        <f t="shared" si="19"/>
        <v>530.6</v>
      </c>
      <c r="H171" s="26">
        <v>530.6</v>
      </c>
      <c r="I171" s="26"/>
    </row>
    <row r="172" spans="1:9" s="5" customFormat="1" ht="32.25">
      <c r="A172" s="24" t="s">
        <v>214</v>
      </c>
      <c r="B172" s="25" t="s">
        <v>215</v>
      </c>
      <c r="C172" s="25" t="s">
        <v>6</v>
      </c>
      <c r="D172" s="40">
        <f t="shared" si="19"/>
        <v>530.6</v>
      </c>
      <c r="E172" s="40">
        <f t="shared" si="19"/>
        <v>530.6</v>
      </c>
      <c r="F172" s="40">
        <f t="shared" si="19"/>
        <v>0</v>
      </c>
      <c r="G172" s="40">
        <f t="shared" si="19"/>
        <v>530.6</v>
      </c>
      <c r="H172" s="26">
        <v>530.6</v>
      </c>
      <c r="I172" s="26"/>
    </row>
    <row r="173" spans="1:9" s="5" customFormat="1" ht="22.5">
      <c r="A173" s="2" t="s">
        <v>87</v>
      </c>
      <c r="B173" s="3" t="s">
        <v>215</v>
      </c>
      <c r="C173" s="3" t="s">
        <v>88</v>
      </c>
      <c r="D173" s="30">
        <v>530.6</v>
      </c>
      <c r="E173" s="30">
        <v>530.6</v>
      </c>
      <c r="F173" s="30"/>
      <c r="G173" s="30">
        <v>530.6</v>
      </c>
      <c r="H173" s="4">
        <v>530.6</v>
      </c>
      <c r="I173" s="4"/>
    </row>
    <row r="174" spans="1:9" s="5" customFormat="1" ht="21.75">
      <c r="A174" s="24" t="s">
        <v>216</v>
      </c>
      <c r="B174" s="25" t="s">
        <v>217</v>
      </c>
      <c r="C174" s="25" t="s">
        <v>6</v>
      </c>
      <c r="D174" s="40">
        <f>D175</f>
        <v>89.6</v>
      </c>
      <c r="E174" s="40">
        <f>E175</f>
        <v>89.6</v>
      </c>
      <c r="F174" s="40">
        <f>F175</f>
        <v>0</v>
      </c>
      <c r="G174" s="40">
        <f>G175</f>
        <v>102.69999999999999</v>
      </c>
      <c r="H174" s="26">
        <v>102.7</v>
      </c>
      <c r="I174" s="26"/>
    </row>
    <row r="175" spans="1:9" s="5" customFormat="1" ht="21.75">
      <c r="A175" s="24" t="s">
        <v>216</v>
      </c>
      <c r="B175" s="25" t="s">
        <v>218</v>
      </c>
      <c r="C175" s="25" t="s">
        <v>6</v>
      </c>
      <c r="D175" s="40">
        <f>D176+D177</f>
        <v>89.6</v>
      </c>
      <c r="E175" s="40">
        <f>E176+E177</f>
        <v>89.6</v>
      </c>
      <c r="F175" s="40">
        <f>F176+F177</f>
        <v>0</v>
      </c>
      <c r="G175" s="40">
        <f>G176+G177</f>
        <v>102.69999999999999</v>
      </c>
      <c r="H175" s="26">
        <v>102.7</v>
      </c>
      <c r="I175" s="26"/>
    </row>
    <row r="176" spans="1:9" s="5" customFormat="1" ht="22.5">
      <c r="A176" s="2" t="s">
        <v>124</v>
      </c>
      <c r="B176" s="3" t="s">
        <v>218</v>
      </c>
      <c r="C176" s="3" t="s">
        <v>125</v>
      </c>
      <c r="D176" s="30">
        <v>68.8</v>
      </c>
      <c r="E176" s="30">
        <v>68.8</v>
      </c>
      <c r="F176" s="30"/>
      <c r="G176" s="30">
        <v>78.8</v>
      </c>
      <c r="H176" s="4">
        <v>78.8</v>
      </c>
      <c r="I176" s="4"/>
    </row>
    <row r="177" spans="1:9" s="5" customFormat="1" ht="33.75">
      <c r="A177" s="2" t="s">
        <v>128</v>
      </c>
      <c r="B177" s="3" t="s">
        <v>218</v>
      </c>
      <c r="C177" s="3" t="s">
        <v>129</v>
      </c>
      <c r="D177" s="30">
        <v>20.8</v>
      </c>
      <c r="E177" s="30">
        <v>20.8</v>
      </c>
      <c r="F177" s="30"/>
      <c r="G177" s="30">
        <v>23.9</v>
      </c>
      <c r="H177" s="4">
        <v>23.9</v>
      </c>
      <c r="I177" s="4"/>
    </row>
    <row r="178" spans="1:9" s="5" customFormat="1" ht="21.75">
      <c r="A178" s="24" t="s">
        <v>219</v>
      </c>
      <c r="B178" s="25" t="s">
        <v>220</v>
      </c>
      <c r="C178" s="25" t="s">
        <v>6</v>
      </c>
      <c r="D178" s="40">
        <f>D179</f>
        <v>1435.5</v>
      </c>
      <c r="E178" s="40">
        <f>E179</f>
        <v>1435.5</v>
      </c>
      <c r="F178" s="40">
        <f>F179</f>
        <v>0</v>
      </c>
      <c r="G178" s="40">
        <f>G179</f>
        <v>1836.6999999999998</v>
      </c>
      <c r="H178" s="26">
        <v>1836.7</v>
      </c>
      <c r="I178" s="26"/>
    </row>
    <row r="179" spans="1:9" s="5" customFormat="1" ht="32.25">
      <c r="A179" s="24" t="s">
        <v>221</v>
      </c>
      <c r="B179" s="25" t="s">
        <v>222</v>
      </c>
      <c r="C179" s="25" t="s">
        <v>6</v>
      </c>
      <c r="D179" s="40">
        <f>D180+D181</f>
        <v>1435.5</v>
      </c>
      <c r="E179" s="40">
        <f>E180+E181</f>
        <v>1435.5</v>
      </c>
      <c r="F179" s="40">
        <f>F180+F181</f>
        <v>0</v>
      </c>
      <c r="G179" s="40">
        <f>G180+G181</f>
        <v>1836.6999999999998</v>
      </c>
      <c r="H179" s="26">
        <v>1836.7</v>
      </c>
      <c r="I179" s="26"/>
    </row>
    <row r="180" spans="1:9" s="5" customFormat="1" ht="22.5">
      <c r="A180" s="2" t="s">
        <v>124</v>
      </c>
      <c r="B180" s="3" t="s">
        <v>222</v>
      </c>
      <c r="C180" s="3" t="s">
        <v>125</v>
      </c>
      <c r="D180" s="30">
        <v>1102.5</v>
      </c>
      <c r="E180" s="30">
        <v>1102.5</v>
      </c>
      <c r="F180" s="30"/>
      <c r="G180" s="30">
        <v>1410.6</v>
      </c>
      <c r="H180" s="4">
        <v>1410.6</v>
      </c>
      <c r="I180" s="4"/>
    </row>
    <row r="181" spans="1:9" s="5" customFormat="1" ht="33.75">
      <c r="A181" s="2" t="s">
        <v>128</v>
      </c>
      <c r="B181" s="3" t="s">
        <v>222</v>
      </c>
      <c r="C181" s="3" t="s">
        <v>129</v>
      </c>
      <c r="D181" s="30">
        <v>333</v>
      </c>
      <c r="E181" s="30">
        <v>333</v>
      </c>
      <c r="F181" s="30"/>
      <c r="G181" s="30">
        <v>426.1</v>
      </c>
      <c r="H181" s="4">
        <v>426.1</v>
      </c>
      <c r="I181" s="4"/>
    </row>
    <row r="182" spans="1:9" s="5" customFormat="1" ht="21.75">
      <c r="A182" s="24" t="s">
        <v>223</v>
      </c>
      <c r="B182" s="25" t="s">
        <v>224</v>
      </c>
      <c r="C182" s="25" t="s">
        <v>6</v>
      </c>
      <c r="D182" s="40">
        <f>D185+D188+D183</f>
        <v>16567.5</v>
      </c>
      <c r="E182" s="40">
        <f>E185+E188+E183</f>
        <v>15060.400000000001</v>
      </c>
      <c r="F182" s="40">
        <f>F185+F188+F183</f>
        <v>14205.7</v>
      </c>
      <c r="G182" s="40">
        <f>G185+G188+G183</f>
        <v>16567.5</v>
      </c>
      <c r="H182" s="26">
        <f>H185+H188</f>
        <v>17441.100000000002</v>
      </c>
      <c r="I182" s="26">
        <f>I185+I188</f>
        <v>0</v>
      </c>
    </row>
    <row r="183" spans="1:9" s="5" customFormat="1" ht="21.75">
      <c r="A183" s="24" t="s">
        <v>581</v>
      </c>
      <c r="B183" s="25" t="s">
        <v>583</v>
      </c>
      <c r="C183" s="25" t="s">
        <v>6</v>
      </c>
      <c r="D183" s="40">
        <f>D184</f>
        <v>1507.1</v>
      </c>
      <c r="E183" s="40">
        <f>E184</f>
        <v>0</v>
      </c>
      <c r="F183" s="40">
        <f>F184</f>
        <v>0</v>
      </c>
      <c r="G183" s="40">
        <f>G184</f>
        <v>1507.1</v>
      </c>
      <c r="H183" s="26"/>
      <c r="I183" s="26"/>
    </row>
    <row r="184" spans="1:9" s="5" customFormat="1" ht="45">
      <c r="A184" s="2" t="s">
        <v>582</v>
      </c>
      <c r="B184" s="3" t="s">
        <v>583</v>
      </c>
      <c r="C184" s="3" t="s">
        <v>584</v>
      </c>
      <c r="D184" s="30">
        <v>1507.1</v>
      </c>
      <c r="E184" s="30"/>
      <c r="F184" s="30"/>
      <c r="G184" s="30">
        <v>1507.1</v>
      </c>
      <c r="H184" s="26"/>
      <c r="I184" s="26"/>
    </row>
    <row r="185" spans="1:9" s="5" customFormat="1" ht="32.25">
      <c r="A185" s="24" t="s">
        <v>580</v>
      </c>
      <c r="B185" s="25" t="s">
        <v>579</v>
      </c>
      <c r="C185" s="25" t="s">
        <v>6</v>
      </c>
      <c r="D185" s="40">
        <f>D186+D187</f>
        <v>14325.7</v>
      </c>
      <c r="E185" s="40">
        <f>E186+E187</f>
        <v>14325.7</v>
      </c>
      <c r="F185" s="40">
        <f>F186+F187</f>
        <v>14205.7</v>
      </c>
      <c r="G185" s="40">
        <f>G186+G187</f>
        <v>14325.7</v>
      </c>
      <c r="H185" s="26">
        <v>16706.4</v>
      </c>
      <c r="I185" s="26"/>
    </row>
    <row r="186" spans="1:9" s="5" customFormat="1" ht="14.25">
      <c r="A186" s="2" t="s">
        <v>63</v>
      </c>
      <c r="B186" s="3" t="s">
        <v>579</v>
      </c>
      <c r="C186" s="3" t="s">
        <v>64</v>
      </c>
      <c r="D186" s="30">
        <v>120</v>
      </c>
      <c r="E186" s="30">
        <v>120</v>
      </c>
      <c r="F186" s="30"/>
      <c r="G186" s="30">
        <v>120</v>
      </c>
      <c r="H186" s="4">
        <v>120</v>
      </c>
      <c r="I186" s="4"/>
    </row>
    <row r="187" spans="1:9" s="5" customFormat="1" ht="14.25">
      <c r="A187" s="2" t="s">
        <v>33</v>
      </c>
      <c r="B187" s="3" t="s">
        <v>579</v>
      </c>
      <c r="C187" s="3" t="s">
        <v>34</v>
      </c>
      <c r="D187" s="30">
        <v>14205.7</v>
      </c>
      <c r="E187" s="30">
        <v>14205.7</v>
      </c>
      <c r="F187" s="30">
        <v>14205.7</v>
      </c>
      <c r="G187" s="30">
        <v>14205.7</v>
      </c>
      <c r="H187" s="4">
        <v>15086.4</v>
      </c>
      <c r="I187" s="4"/>
    </row>
    <row r="188" spans="1:9" s="5" customFormat="1" ht="53.25">
      <c r="A188" s="24" t="s">
        <v>225</v>
      </c>
      <c r="B188" s="25" t="s">
        <v>226</v>
      </c>
      <c r="C188" s="25" t="s">
        <v>6</v>
      </c>
      <c r="D188" s="40">
        <f>D189</f>
        <v>734.7</v>
      </c>
      <c r="E188" s="40">
        <f>E189</f>
        <v>734.7</v>
      </c>
      <c r="F188" s="40">
        <f>F189</f>
        <v>0</v>
      </c>
      <c r="G188" s="40">
        <f>G189</f>
        <v>734.7</v>
      </c>
      <c r="H188" s="26">
        <v>734.7</v>
      </c>
      <c r="I188" s="26"/>
    </row>
    <row r="189" spans="1:9" s="5" customFormat="1" ht="14.25">
      <c r="A189" s="2" t="s">
        <v>227</v>
      </c>
      <c r="B189" s="3" t="s">
        <v>226</v>
      </c>
      <c r="C189" s="3" t="s">
        <v>228</v>
      </c>
      <c r="D189" s="30">
        <v>734.7</v>
      </c>
      <c r="E189" s="30">
        <v>734.7</v>
      </c>
      <c r="F189" s="30"/>
      <c r="G189" s="30">
        <v>734.7</v>
      </c>
      <c r="H189" s="4">
        <v>734.7</v>
      </c>
      <c r="I189" s="4"/>
    </row>
    <row r="190" spans="1:9" s="5" customFormat="1" ht="32.25">
      <c r="A190" s="24" t="s">
        <v>229</v>
      </c>
      <c r="B190" s="25" t="s">
        <v>230</v>
      </c>
      <c r="C190" s="25" t="s">
        <v>6</v>
      </c>
      <c r="D190" s="40">
        <f>D191+D194+D197+D200+D203+D206+D209+D212+D215+D218</f>
        <v>50</v>
      </c>
      <c r="E190" s="40">
        <f>E191+E194+E197+E200+E203+E206+E209+E212+E215+E218</f>
        <v>50</v>
      </c>
      <c r="F190" s="40">
        <f>F191+F194+F197+F200+F203+F206+F209+F212+F215+F218</f>
        <v>0</v>
      </c>
      <c r="G190" s="40">
        <f>G191+G194+G197+G200+G203+G206+G209+G212+G215+G218</f>
        <v>50</v>
      </c>
      <c r="H190" s="26">
        <v>50</v>
      </c>
      <c r="I190" s="26"/>
    </row>
    <row r="191" spans="1:9" s="5" customFormat="1" ht="53.25">
      <c r="A191" s="24" t="s">
        <v>238</v>
      </c>
      <c r="B191" s="25" t="s">
        <v>239</v>
      </c>
      <c r="C191" s="25" t="s">
        <v>6</v>
      </c>
      <c r="D191" s="40">
        <f aca="true" t="shared" si="20" ref="D191:G192">D192</f>
        <v>7</v>
      </c>
      <c r="E191" s="40">
        <f t="shared" si="20"/>
        <v>7</v>
      </c>
      <c r="F191" s="40">
        <f t="shared" si="20"/>
        <v>0</v>
      </c>
      <c r="G191" s="40">
        <f t="shared" si="20"/>
        <v>7</v>
      </c>
      <c r="H191" s="26">
        <v>7</v>
      </c>
      <c r="I191" s="26"/>
    </row>
    <row r="192" spans="1:9" s="5" customFormat="1" ht="32.25">
      <c r="A192" s="24" t="s">
        <v>233</v>
      </c>
      <c r="B192" s="25" t="s">
        <v>240</v>
      </c>
      <c r="C192" s="25" t="s">
        <v>6</v>
      </c>
      <c r="D192" s="40">
        <f t="shared" si="20"/>
        <v>7</v>
      </c>
      <c r="E192" s="40">
        <f t="shared" si="20"/>
        <v>7</v>
      </c>
      <c r="F192" s="40">
        <f t="shared" si="20"/>
        <v>0</v>
      </c>
      <c r="G192" s="40">
        <f t="shared" si="20"/>
        <v>7</v>
      </c>
      <c r="H192" s="26">
        <v>7</v>
      </c>
      <c r="I192" s="26"/>
    </row>
    <row r="193" spans="1:9" s="5" customFormat="1" ht="14.25">
      <c r="A193" s="2" t="s">
        <v>63</v>
      </c>
      <c r="B193" s="3" t="s">
        <v>240</v>
      </c>
      <c r="C193" s="3" t="s">
        <v>64</v>
      </c>
      <c r="D193" s="30">
        <v>7</v>
      </c>
      <c r="E193" s="30">
        <v>7</v>
      </c>
      <c r="F193" s="30"/>
      <c r="G193" s="30">
        <v>7</v>
      </c>
      <c r="H193" s="4">
        <v>7</v>
      </c>
      <c r="I193" s="4"/>
    </row>
    <row r="194" spans="1:9" s="5" customFormat="1" ht="42.75">
      <c r="A194" s="24" t="s">
        <v>241</v>
      </c>
      <c r="B194" s="25" t="s">
        <v>242</v>
      </c>
      <c r="C194" s="25" t="s">
        <v>6</v>
      </c>
      <c r="D194" s="40">
        <f aca="true" t="shared" si="21" ref="D194:G195">D195</f>
        <v>4</v>
      </c>
      <c r="E194" s="40">
        <f t="shared" si="21"/>
        <v>4</v>
      </c>
      <c r="F194" s="40">
        <f t="shared" si="21"/>
        <v>0</v>
      </c>
      <c r="G194" s="40">
        <f t="shared" si="21"/>
        <v>4</v>
      </c>
      <c r="H194" s="26">
        <v>4</v>
      </c>
      <c r="I194" s="26"/>
    </row>
    <row r="195" spans="1:9" s="5" customFormat="1" ht="32.25">
      <c r="A195" s="24" t="s">
        <v>233</v>
      </c>
      <c r="B195" s="25" t="s">
        <v>243</v>
      </c>
      <c r="C195" s="25" t="s">
        <v>6</v>
      </c>
      <c r="D195" s="40">
        <f t="shared" si="21"/>
        <v>4</v>
      </c>
      <c r="E195" s="40">
        <f t="shared" si="21"/>
        <v>4</v>
      </c>
      <c r="F195" s="40">
        <f t="shared" si="21"/>
        <v>0</v>
      </c>
      <c r="G195" s="40">
        <f t="shared" si="21"/>
        <v>4</v>
      </c>
      <c r="H195" s="26">
        <v>4</v>
      </c>
      <c r="I195" s="26"/>
    </row>
    <row r="196" spans="1:9" s="5" customFormat="1" ht="14.25">
      <c r="A196" s="2" t="s">
        <v>63</v>
      </c>
      <c r="B196" s="3" t="s">
        <v>243</v>
      </c>
      <c r="C196" s="3" t="s">
        <v>64</v>
      </c>
      <c r="D196" s="30">
        <v>4</v>
      </c>
      <c r="E196" s="30">
        <v>4</v>
      </c>
      <c r="F196" s="30"/>
      <c r="G196" s="30">
        <v>4</v>
      </c>
      <c r="H196" s="4">
        <v>4</v>
      </c>
      <c r="I196" s="4"/>
    </row>
    <row r="197" spans="1:9" s="5" customFormat="1" ht="32.25">
      <c r="A197" s="24" t="s">
        <v>231</v>
      </c>
      <c r="B197" s="25" t="s">
        <v>232</v>
      </c>
      <c r="C197" s="25" t="s">
        <v>6</v>
      </c>
      <c r="D197" s="40">
        <f aca="true" t="shared" si="22" ref="D197:G198">D198</f>
        <v>5</v>
      </c>
      <c r="E197" s="40">
        <f t="shared" si="22"/>
        <v>5</v>
      </c>
      <c r="F197" s="40">
        <f t="shared" si="22"/>
        <v>0</v>
      </c>
      <c r="G197" s="40">
        <f t="shared" si="22"/>
        <v>5</v>
      </c>
      <c r="H197" s="26">
        <v>5</v>
      </c>
      <c r="I197" s="26"/>
    </row>
    <row r="198" spans="1:9" s="5" customFormat="1" ht="32.25">
      <c r="A198" s="24" t="s">
        <v>233</v>
      </c>
      <c r="B198" s="25" t="s">
        <v>234</v>
      </c>
      <c r="C198" s="25" t="s">
        <v>6</v>
      </c>
      <c r="D198" s="40">
        <f t="shared" si="22"/>
        <v>5</v>
      </c>
      <c r="E198" s="40">
        <f t="shared" si="22"/>
        <v>5</v>
      </c>
      <c r="F198" s="40">
        <f t="shared" si="22"/>
        <v>0</v>
      </c>
      <c r="G198" s="40">
        <f t="shared" si="22"/>
        <v>5</v>
      </c>
      <c r="H198" s="26">
        <v>5</v>
      </c>
      <c r="I198" s="26"/>
    </row>
    <row r="199" spans="1:9" s="5" customFormat="1" ht="14.25">
      <c r="A199" s="2" t="s">
        <v>63</v>
      </c>
      <c r="B199" s="3" t="s">
        <v>234</v>
      </c>
      <c r="C199" s="3" t="s">
        <v>64</v>
      </c>
      <c r="D199" s="30">
        <v>5</v>
      </c>
      <c r="E199" s="30">
        <v>5</v>
      </c>
      <c r="F199" s="30"/>
      <c r="G199" s="30">
        <v>5</v>
      </c>
      <c r="H199" s="4">
        <v>5</v>
      </c>
      <c r="I199" s="4"/>
    </row>
    <row r="200" spans="1:9" s="5" customFormat="1" ht="14.25">
      <c r="A200" s="24" t="s">
        <v>235</v>
      </c>
      <c r="B200" s="25" t="s">
        <v>236</v>
      </c>
      <c r="C200" s="25" t="s">
        <v>6</v>
      </c>
      <c r="D200" s="40">
        <f aca="true" t="shared" si="23" ref="D200:G201">D201</f>
        <v>7</v>
      </c>
      <c r="E200" s="40">
        <f t="shared" si="23"/>
        <v>7</v>
      </c>
      <c r="F200" s="40">
        <f t="shared" si="23"/>
        <v>0</v>
      </c>
      <c r="G200" s="40">
        <f t="shared" si="23"/>
        <v>7</v>
      </c>
      <c r="H200" s="26">
        <v>7</v>
      </c>
      <c r="I200" s="26"/>
    </row>
    <row r="201" spans="1:9" s="5" customFormat="1" ht="32.25">
      <c r="A201" s="24" t="s">
        <v>233</v>
      </c>
      <c r="B201" s="25" t="s">
        <v>237</v>
      </c>
      <c r="C201" s="25" t="s">
        <v>6</v>
      </c>
      <c r="D201" s="40">
        <f t="shared" si="23"/>
        <v>7</v>
      </c>
      <c r="E201" s="40">
        <f t="shared" si="23"/>
        <v>7</v>
      </c>
      <c r="F201" s="40">
        <f t="shared" si="23"/>
        <v>0</v>
      </c>
      <c r="G201" s="40">
        <f t="shared" si="23"/>
        <v>7</v>
      </c>
      <c r="H201" s="26">
        <v>7</v>
      </c>
      <c r="I201" s="26"/>
    </row>
    <row r="202" spans="1:9" s="5" customFormat="1" ht="14.25">
      <c r="A202" s="2" t="s">
        <v>63</v>
      </c>
      <c r="B202" s="3" t="s">
        <v>237</v>
      </c>
      <c r="C202" s="3" t="s">
        <v>64</v>
      </c>
      <c r="D202" s="30">
        <v>7</v>
      </c>
      <c r="E202" s="30">
        <v>7</v>
      </c>
      <c r="F202" s="30"/>
      <c r="G202" s="30">
        <v>7</v>
      </c>
      <c r="H202" s="4">
        <v>7</v>
      </c>
      <c r="I202" s="4"/>
    </row>
    <row r="203" spans="1:9" s="5" customFormat="1" ht="53.25">
      <c r="A203" s="24" t="s">
        <v>244</v>
      </c>
      <c r="B203" s="25" t="s">
        <v>245</v>
      </c>
      <c r="C203" s="25" t="s">
        <v>6</v>
      </c>
      <c r="D203" s="40">
        <f aca="true" t="shared" si="24" ref="D203:G204">D204</f>
        <v>5</v>
      </c>
      <c r="E203" s="40">
        <f t="shared" si="24"/>
        <v>5</v>
      </c>
      <c r="F203" s="40">
        <f t="shared" si="24"/>
        <v>0</v>
      </c>
      <c r="G203" s="40">
        <f t="shared" si="24"/>
        <v>5</v>
      </c>
      <c r="H203" s="26">
        <v>5</v>
      </c>
      <c r="I203" s="26"/>
    </row>
    <row r="204" spans="1:9" s="5" customFormat="1" ht="32.25">
      <c r="A204" s="24" t="s">
        <v>233</v>
      </c>
      <c r="B204" s="25" t="s">
        <v>246</v>
      </c>
      <c r="C204" s="25" t="s">
        <v>6</v>
      </c>
      <c r="D204" s="40">
        <f t="shared" si="24"/>
        <v>5</v>
      </c>
      <c r="E204" s="40">
        <f t="shared" si="24"/>
        <v>5</v>
      </c>
      <c r="F204" s="40">
        <f t="shared" si="24"/>
        <v>0</v>
      </c>
      <c r="G204" s="40">
        <f t="shared" si="24"/>
        <v>5</v>
      </c>
      <c r="H204" s="26">
        <v>5</v>
      </c>
      <c r="I204" s="26"/>
    </row>
    <row r="205" spans="1:9" s="5" customFormat="1" ht="14.25">
      <c r="A205" s="2" t="s">
        <v>63</v>
      </c>
      <c r="B205" s="3" t="s">
        <v>246</v>
      </c>
      <c r="C205" s="3" t="s">
        <v>64</v>
      </c>
      <c r="D205" s="30">
        <v>5</v>
      </c>
      <c r="E205" s="30">
        <v>5</v>
      </c>
      <c r="F205" s="30"/>
      <c r="G205" s="30">
        <v>5</v>
      </c>
      <c r="H205" s="4">
        <v>5</v>
      </c>
      <c r="I205" s="4"/>
    </row>
    <row r="206" spans="1:9" s="5" customFormat="1" ht="14.25">
      <c r="A206" s="24" t="s">
        <v>247</v>
      </c>
      <c r="B206" s="25" t="s">
        <v>248</v>
      </c>
      <c r="C206" s="25" t="s">
        <v>6</v>
      </c>
      <c r="D206" s="40">
        <f aca="true" t="shared" si="25" ref="D206:I206">D207</f>
        <v>4</v>
      </c>
      <c r="E206" s="40">
        <f t="shared" si="25"/>
        <v>4</v>
      </c>
      <c r="F206" s="40">
        <f t="shared" si="25"/>
        <v>0</v>
      </c>
      <c r="G206" s="40">
        <f t="shared" si="25"/>
        <v>4</v>
      </c>
      <c r="H206" s="26">
        <f t="shared" si="25"/>
        <v>4</v>
      </c>
      <c r="I206" s="26">
        <f t="shared" si="25"/>
        <v>0</v>
      </c>
    </row>
    <row r="207" spans="1:9" s="5" customFormat="1" ht="32.25">
      <c r="A207" s="24" t="s">
        <v>233</v>
      </c>
      <c r="B207" s="25" t="s">
        <v>249</v>
      </c>
      <c r="C207" s="25" t="s">
        <v>6</v>
      </c>
      <c r="D207" s="40">
        <f>D208</f>
        <v>4</v>
      </c>
      <c r="E207" s="40">
        <f>E208</f>
        <v>4</v>
      </c>
      <c r="F207" s="40">
        <f>F208</f>
        <v>0</v>
      </c>
      <c r="G207" s="40">
        <f>G208</f>
        <v>4</v>
      </c>
      <c r="H207" s="26">
        <v>4</v>
      </c>
      <c r="I207" s="26"/>
    </row>
    <row r="208" spans="1:9" s="5" customFormat="1" ht="14.25">
      <c r="A208" s="2" t="s">
        <v>63</v>
      </c>
      <c r="B208" s="3" t="s">
        <v>249</v>
      </c>
      <c r="C208" s="3" t="s">
        <v>64</v>
      </c>
      <c r="D208" s="30">
        <v>4</v>
      </c>
      <c r="E208" s="30">
        <v>4</v>
      </c>
      <c r="F208" s="30"/>
      <c r="G208" s="30">
        <v>4</v>
      </c>
      <c r="H208" s="4">
        <v>4</v>
      </c>
      <c r="I208" s="4"/>
    </row>
    <row r="209" spans="1:9" s="5" customFormat="1" ht="21.75">
      <c r="A209" s="24" t="s">
        <v>250</v>
      </c>
      <c r="B209" s="25" t="s">
        <v>251</v>
      </c>
      <c r="C209" s="25" t="s">
        <v>6</v>
      </c>
      <c r="D209" s="40">
        <f aca="true" t="shared" si="26" ref="D209:G210">D210</f>
        <v>4</v>
      </c>
      <c r="E209" s="40">
        <f t="shared" si="26"/>
        <v>4</v>
      </c>
      <c r="F209" s="40">
        <f t="shared" si="26"/>
        <v>0</v>
      </c>
      <c r="G209" s="40">
        <f t="shared" si="26"/>
        <v>4</v>
      </c>
      <c r="H209" s="26">
        <v>4</v>
      </c>
      <c r="I209" s="26"/>
    </row>
    <row r="210" spans="1:9" s="5" customFormat="1" ht="32.25">
      <c r="A210" s="24" t="s">
        <v>233</v>
      </c>
      <c r="B210" s="25" t="s">
        <v>252</v>
      </c>
      <c r="C210" s="25" t="s">
        <v>6</v>
      </c>
      <c r="D210" s="40">
        <f t="shared" si="26"/>
        <v>4</v>
      </c>
      <c r="E210" s="40">
        <f t="shared" si="26"/>
        <v>4</v>
      </c>
      <c r="F210" s="40">
        <f t="shared" si="26"/>
        <v>0</v>
      </c>
      <c r="G210" s="40">
        <f t="shared" si="26"/>
        <v>4</v>
      </c>
      <c r="H210" s="26">
        <v>4</v>
      </c>
      <c r="I210" s="26"/>
    </row>
    <row r="211" spans="1:9" s="5" customFormat="1" ht="14.25">
      <c r="A211" s="2" t="s">
        <v>63</v>
      </c>
      <c r="B211" s="3" t="s">
        <v>252</v>
      </c>
      <c r="C211" s="3" t="s">
        <v>64</v>
      </c>
      <c r="D211" s="30">
        <v>4</v>
      </c>
      <c r="E211" s="30">
        <v>4</v>
      </c>
      <c r="F211" s="30"/>
      <c r="G211" s="30">
        <v>4</v>
      </c>
      <c r="H211" s="4">
        <v>4</v>
      </c>
      <c r="I211" s="4"/>
    </row>
    <row r="212" spans="1:9" s="5" customFormat="1" ht="21.75">
      <c r="A212" s="24" t="s">
        <v>253</v>
      </c>
      <c r="B212" s="25" t="s">
        <v>254</v>
      </c>
      <c r="C212" s="25" t="s">
        <v>6</v>
      </c>
      <c r="D212" s="40">
        <f aca="true" t="shared" si="27" ref="D212:G213">D213</f>
        <v>6</v>
      </c>
      <c r="E212" s="40">
        <f t="shared" si="27"/>
        <v>6</v>
      </c>
      <c r="F212" s="40">
        <f t="shared" si="27"/>
        <v>0</v>
      </c>
      <c r="G212" s="40">
        <f t="shared" si="27"/>
        <v>6</v>
      </c>
      <c r="H212" s="26">
        <v>6</v>
      </c>
      <c r="I212" s="26"/>
    </row>
    <row r="213" spans="1:9" s="5" customFormat="1" ht="32.25">
      <c r="A213" s="24" t="s">
        <v>233</v>
      </c>
      <c r="B213" s="25" t="s">
        <v>255</v>
      </c>
      <c r="C213" s="25" t="s">
        <v>6</v>
      </c>
      <c r="D213" s="40">
        <f t="shared" si="27"/>
        <v>6</v>
      </c>
      <c r="E213" s="40">
        <f t="shared" si="27"/>
        <v>6</v>
      </c>
      <c r="F213" s="40">
        <f t="shared" si="27"/>
        <v>0</v>
      </c>
      <c r="G213" s="40">
        <f t="shared" si="27"/>
        <v>6</v>
      </c>
      <c r="H213" s="26">
        <v>6</v>
      </c>
      <c r="I213" s="26"/>
    </row>
    <row r="214" spans="1:9" s="5" customFormat="1" ht="14.25">
      <c r="A214" s="2" t="s">
        <v>63</v>
      </c>
      <c r="B214" s="3" t="s">
        <v>255</v>
      </c>
      <c r="C214" s="3" t="s">
        <v>64</v>
      </c>
      <c r="D214" s="30">
        <v>6</v>
      </c>
      <c r="E214" s="30">
        <v>6</v>
      </c>
      <c r="F214" s="30"/>
      <c r="G214" s="30">
        <v>6</v>
      </c>
      <c r="H214" s="4">
        <v>6</v>
      </c>
      <c r="I214" s="4"/>
    </row>
    <row r="215" spans="1:9" s="5" customFormat="1" ht="21.75">
      <c r="A215" s="24" t="s">
        <v>256</v>
      </c>
      <c r="B215" s="25" t="s">
        <v>257</v>
      </c>
      <c r="C215" s="25" t="s">
        <v>6</v>
      </c>
      <c r="D215" s="40">
        <f aca="true" t="shared" si="28" ref="D215:G216">D216</f>
        <v>5</v>
      </c>
      <c r="E215" s="40">
        <f t="shared" si="28"/>
        <v>5</v>
      </c>
      <c r="F215" s="40">
        <f t="shared" si="28"/>
        <v>0</v>
      </c>
      <c r="G215" s="40">
        <f t="shared" si="28"/>
        <v>5</v>
      </c>
      <c r="H215" s="26">
        <v>5</v>
      </c>
      <c r="I215" s="26"/>
    </row>
    <row r="216" spans="1:9" s="5" customFormat="1" ht="32.25">
      <c r="A216" s="24" t="s">
        <v>233</v>
      </c>
      <c r="B216" s="25" t="s">
        <v>258</v>
      </c>
      <c r="C216" s="25" t="s">
        <v>6</v>
      </c>
      <c r="D216" s="40">
        <f t="shared" si="28"/>
        <v>5</v>
      </c>
      <c r="E216" s="40">
        <f t="shared" si="28"/>
        <v>5</v>
      </c>
      <c r="F216" s="40">
        <f t="shared" si="28"/>
        <v>0</v>
      </c>
      <c r="G216" s="40">
        <f t="shared" si="28"/>
        <v>5</v>
      </c>
      <c r="H216" s="26">
        <f>H217</f>
        <v>5</v>
      </c>
      <c r="I216" s="26">
        <f>I217</f>
        <v>0</v>
      </c>
    </row>
    <row r="217" spans="1:9" s="5" customFormat="1" ht="14.25">
      <c r="A217" s="2" t="s">
        <v>63</v>
      </c>
      <c r="B217" s="3" t="s">
        <v>258</v>
      </c>
      <c r="C217" s="3" t="s">
        <v>64</v>
      </c>
      <c r="D217" s="30">
        <v>5</v>
      </c>
      <c r="E217" s="30">
        <v>5</v>
      </c>
      <c r="F217" s="30"/>
      <c r="G217" s="30">
        <v>5</v>
      </c>
      <c r="H217" s="4">
        <v>5</v>
      </c>
      <c r="I217" s="4"/>
    </row>
    <row r="218" spans="1:9" s="5" customFormat="1" ht="21.75">
      <c r="A218" s="24" t="s">
        <v>259</v>
      </c>
      <c r="B218" s="25" t="s">
        <v>260</v>
      </c>
      <c r="C218" s="25" t="s">
        <v>6</v>
      </c>
      <c r="D218" s="40">
        <f aca="true" t="shared" si="29" ref="D218:G219">D219</f>
        <v>3</v>
      </c>
      <c r="E218" s="40">
        <f t="shared" si="29"/>
        <v>3</v>
      </c>
      <c r="F218" s="40">
        <f t="shared" si="29"/>
        <v>0</v>
      </c>
      <c r="G218" s="40">
        <f t="shared" si="29"/>
        <v>3</v>
      </c>
      <c r="H218" s="26">
        <v>3</v>
      </c>
      <c r="I218" s="26"/>
    </row>
    <row r="219" spans="1:9" s="5" customFormat="1" ht="32.25">
      <c r="A219" s="24" t="s">
        <v>233</v>
      </c>
      <c r="B219" s="25" t="s">
        <v>261</v>
      </c>
      <c r="C219" s="25" t="s">
        <v>6</v>
      </c>
      <c r="D219" s="40">
        <f t="shared" si="29"/>
        <v>3</v>
      </c>
      <c r="E219" s="40">
        <f t="shared" si="29"/>
        <v>3</v>
      </c>
      <c r="F219" s="40">
        <f t="shared" si="29"/>
        <v>0</v>
      </c>
      <c r="G219" s="40">
        <f t="shared" si="29"/>
        <v>3</v>
      </c>
      <c r="H219" s="26">
        <v>3</v>
      </c>
      <c r="I219" s="26"/>
    </row>
    <row r="220" spans="1:9" s="5" customFormat="1" ht="14.25">
      <c r="A220" s="2" t="s">
        <v>63</v>
      </c>
      <c r="B220" s="3" t="s">
        <v>261</v>
      </c>
      <c r="C220" s="3" t="s">
        <v>64</v>
      </c>
      <c r="D220" s="30">
        <v>3</v>
      </c>
      <c r="E220" s="30">
        <v>3</v>
      </c>
      <c r="F220" s="30"/>
      <c r="G220" s="30">
        <v>3</v>
      </c>
      <c r="H220" s="4">
        <v>3</v>
      </c>
      <c r="I220" s="4"/>
    </row>
    <row r="221" spans="1:9" s="5" customFormat="1" ht="32.25">
      <c r="A221" s="24" t="s">
        <v>262</v>
      </c>
      <c r="B221" s="25" t="s">
        <v>263</v>
      </c>
      <c r="C221" s="25" t="s">
        <v>6</v>
      </c>
      <c r="D221" s="40">
        <f>D222+D225</f>
        <v>272.9</v>
      </c>
      <c r="E221" s="40">
        <f>E222+E225</f>
        <v>251.3</v>
      </c>
      <c r="F221" s="40">
        <f>F222+F225</f>
        <v>0</v>
      </c>
      <c r="G221" s="40">
        <f>G222+G225</f>
        <v>272.9</v>
      </c>
      <c r="H221" s="26">
        <v>251.3</v>
      </c>
      <c r="I221" s="26"/>
    </row>
    <row r="222" spans="1:9" s="5" customFormat="1" ht="14.25">
      <c r="A222" s="24" t="s">
        <v>264</v>
      </c>
      <c r="B222" s="25" t="s">
        <v>265</v>
      </c>
      <c r="C222" s="25" t="s">
        <v>6</v>
      </c>
      <c r="D222" s="40">
        <f aca="true" t="shared" si="30" ref="D222:G223">D223</f>
        <v>100</v>
      </c>
      <c r="E222" s="40">
        <f t="shared" si="30"/>
        <v>100</v>
      </c>
      <c r="F222" s="40">
        <f t="shared" si="30"/>
        <v>0</v>
      </c>
      <c r="G222" s="40">
        <f t="shared" si="30"/>
        <v>100</v>
      </c>
      <c r="H222" s="26">
        <v>100</v>
      </c>
      <c r="I222" s="26"/>
    </row>
    <row r="223" spans="1:9" s="5" customFormat="1" ht="21.75">
      <c r="A223" s="24" t="s">
        <v>266</v>
      </c>
      <c r="B223" s="25" t="s">
        <v>267</v>
      </c>
      <c r="C223" s="25" t="s">
        <v>6</v>
      </c>
      <c r="D223" s="40">
        <f t="shared" si="30"/>
        <v>100</v>
      </c>
      <c r="E223" s="40">
        <f t="shared" si="30"/>
        <v>100</v>
      </c>
      <c r="F223" s="40">
        <f t="shared" si="30"/>
        <v>0</v>
      </c>
      <c r="G223" s="40">
        <f t="shared" si="30"/>
        <v>100</v>
      </c>
      <c r="H223" s="26">
        <v>100</v>
      </c>
      <c r="I223" s="26"/>
    </row>
    <row r="224" spans="1:9" s="5" customFormat="1" ht="14.25">
      <c r="A224" s="2" t="s">
        <v>227</v>
      </c>
      <c r="B224" s="3" t="s">
        <v>267</v>
      </c>
      <c r="C224" s="3" t="s">
        <v>228</v>
      </c>
      <c r="D224" s="30">
        <v>100</v>
      </c>
      <c r="E224" s="30">
        <v>100</v>
      </c>
      <c r="F224" s="30"/>
      <c r="G224" s="30">
        <v>100</v>
      </c>
      <c r="H224" s="4">
        <v>100</v>
      </c>
      <c r="I224" s="4"/>
    </row>
    <row r="225" spans="1:9" s="5" customFormat="1" ht="74.25">
      <c r="A225" s="24" t="s">
        <v>268</v>
      </c>
      <c r="B225" s="25" t="s">
        <v>269</v>
      </c>
      <c r="C225" s="25" t="s">
        <v>6</v>
      </c>
      <c r="D225" s="40">
        <f aca="true" t="shared" si="31" ref="D225:I225">D228+D226</f>
        <v>172.9</v>
      </c>
      <c r="E225" s="40">
        <f t="shared" si="31"/>
        <v>151.3</v>
      </c>
      <c r="F225" s="40">
        <f t="shared" si="31"/>
        <v>0</v>
      </c>
      <c r="G225" s="40">
        <f t="shared" si="31"/>
        <v>172.9</v>
      </c>
      <c r="H225" s="40">
        <f t="shared" si="31"/>
        <v>151.3</v>
      </c>
      <c r="I225" s="40">
        <f t="shared" si="31"/>
        <v>0</v>
      </c>
    </row>
    <row r="226" spans="1:9" s="5" customFormat="1" ht="95.25">
      <c r="A226" s="24" t="s">
        <v>209</v>
      </c>
      <c r="B226" s="25" t="s">
        <v>585</v>
      </c>
      <c r="C226" s="25" t="s">
        <v>6</v>
      </c>
      <c r="D226" s="40">
        <f>D227</f>
        <v>21.6</v>
      </c>
      <c r="E226" s="40">
        <f>E227</f>
        <v>0</v>
      </c>
      <c r="F226" s="40">
        <f>F227</f>
        <v>0</v>
      </c>
      <c r="G226" s="40">
        <f>G227</f>
        <v>21.6</v>
      </c>
      <c r="H226" s="26"/>
      <c r="I226" s="26"/>
    </row>
    <row r="227" spans="1:9" s="5" customFormat="1" ht="14.25">
      <c r="A227" s="2" t="s">
        <v>63</v>
      </c>
      <c r="B227" s="3" t="s">
        <v>585</v>
      </c>
      <c r="C227" s="3" t="s">
        <v>64</v>
      </c>
      <c r="D227" s="30">
        <v>21.6</v>
      </c>
      <c r="E227" s="30"/>
      <c r="F227" s="30"/>
      <c r="G227" s="30">
        <v>21.6</v>
      </c>
      <c r="H227" s="26"/>
      <c r="I227" s="26"/>
    </row>
    <row r="228" spans="1:9" s="5" customFormat="1" ht="84.75">
      <c r="A228" s="24" t="s">
        <v>270</v>
      </c>
      <c r="B228" s="25" t="s">
        <v>271</v>
      </c>
      <c r="C228" s="25" t="s">
        <v>6</v>
      </c>
      <c r="D228" s="40">
        <f>D229+D230</f>
        <v>151.3</v>
      </c>
      <c r="E228" s="40">
        <f>E229+E230</f>
        <v>151.3</v>
      </c>
      <c r="F228" s="40">
        <f>F229+F230</f>
        <v>0</v>
      </c>
      <c r="G228" s="40">
        <f>G229+G230</f>
        <v>151.3</v>
      </c>
      <c r="H228" s="26">
        <v>151.3</v>
      </c>
      <c r="I228" s="26"/>
    </row>
    <row r="229" spans="1:9" s="5" customFormat="1" ht="22.5">
      <c r="A229" s="2" t="s">
        <v>124</v>
      </c>
      <c r="B229" s="3" t="s">
        <v>271</v>
      </c>
      <c r="C229" s="3" t="s">
        <v>125</v>
      </c>
      <c r="D229" s="30">
        <v>116.2</v>
      </c>
      <c r="E229" s="30">
        <v>116.2</v>
      </c>
      <c r="F229" s="30"/>
      <c r="G229" s="30">
        <v>116.2</v>
      </c>
      <c r="H229" s="4">
        <v>116.2</v>
      </c>
      <c r="I229" s="4"/>
    </row>
    <row r="230" spans="1:9" s="5" customFormat="1" ht="33.75">
      <c r="A230" s="2" t="s">
        <v>128</v>
      </c>
      <c r="B230" s="3" t="s">
        <v>271</v>
      </c>
      <c r="C230" s="3" t="s">
        <v>129</v>
      </c>
      <c r="D230" s="30">
        <v>35.1</v>
      </c>
      <c r="E230" s="30">
        <v>35.1</v>
      </c>
      <c r="F230" s="30"/>
      <c r="G230" s="30">
        <v>35.1</v>
      </c>
      <c r="H230" s="4">
        <v>35.1</v>
      </c>
      <c r="I230" s="4"/>
    </row>
    <row r="231" spans="1:9" s="5" customFormat="1" ht="32.25">
      <c r="A231" s="24" t="s">
        <v>272</v>
      </c>
      <c r="B231" s="25" t="s">
        <v>273</v>
      </c>
      <c r="C231" s="25" t="s">
        <v>6</v>
      </c>
      <c r="D231" s="40">
        <f>D232</f>
        <v>310</v>
      </c>
      <c r="E231" s="40">
        <f>E232</f>
        <v>310</v>
      </c>
      <c r="F231" s="40">
        <f>F232</f>
        <v>0</v>
      </c>
      <c r="G231" s="40">
        <f>G232</f>
        <v>310</v>
      </c>
      <c r="H231" s="26">
        <v>310</v>
      </c>
      <c r="I231" s="26"/>
    </row>
    <row r="232" spans="1:9" s="5" customFormat="1" ht="21.75">
      <c r="A232" s="24" t="s">
        <v>274</v>
      </c>
      <c r="B232" s="25" t="s">
        <v>275</v>
      </c>
      <c r="C232" s="25" t="s">
        <v>6</v>
      </c>
      <c r="D232" s="40">
        <f>D233+D236</f>
        <v>310</v>
      </c>
      <c r="E232" s="40">
        <f>E233+E236</f>
        <v>310</v>
      </c>
      <c r="F232" s="40">
        <f>F233+F236</f>
        <v>0</v>
      </c>
      <c r="G232" s="40">
        <f>G233+G236</f>
        <v>310</v>
      </c>
      <c r="H232" s="26">
        <v>310</v>
      </c>
      <c r="I232" s="26"/>
    </row>
    <row r="233" spans="1:9" s="5" customFormat="1" ht="32.25">
      <c r="A233" s="24" t="s">
        <v>276</v>
      </c>
      <c r="B233" s="25" t="s">
        <v>277</v>
      </c>
      <c r="C233" s="25" t="s">
        <v>6</v>
      </c>
      <c r="D233" s="40">
        <f aca="true" t="shared" si="32" ref="D233:G234">D234</f>
        <v>7</v>
      </c>
      <c r="E233" s="40">
        <f t="shared" si="32"/>
        <v>7</v>
      </c>
      <c r="F233" s="40">
        <f t="shared" si="32"/>
        <v>0</v>
      </c>
      <c r="G233" s="40">
        <f t="shared" si="32"/>
        <v>7</v>
      </c>
      <c r="H233" s="26">
        <v>7</v>
      </c>
      <c r="I233" s="26"/>
    </row>
    <row r="234" spans="1:9" s="5" customFormat="1" ht="21.75">
      <c r="A234" s="24" t="s">
        <v>278</v>
      </c>
      <c r="B234" s="25" t="s">
        <v>279</v>
      </c>
      <c r="C234" s="25" t="s">
        <v>6</v>
      </c>
      <c r="D234" s="40">
        <f t="shared" si="32"/>
        <v>7</v>
      </c>
      <c r="E234" s="40">
        <f t="shared" si="32"/>
        <v>7</v>
      </c>
      <c r="F234" s="40">
        <f t="shared" si="32"/>
        <v>0</v>
      </c>
      <c r="G234" s="40">
        <f t="shared" si="32"/>
        <v>7</v>
      </c>
      <c r="H234" s="26">
        <v>7</v>
      </c>
      <c r="I234" s="26"/>
    </row>
    <row r="235" spans="1:9" s="5" customFormat="1" ht="14.25">
      <c r="A235" s="2" t="s">
        <v>63</v>
      </c>
      <c r="B235" s="3" t="s">
        <v>279</v>
      </c>
      <c r="C235" s="3" t="s">
        <v>64</v>
      </c>
      <c r="D235" s="30">
        <v>7</v>
      </c>
      <c r="E235" s="30">
        <v>7</v>
      </c>
      <c r="F235" s="30"/>
      <c r="G235" s="30">
        <v>7</v>
      </c>
      <c r="H235" s="4">
        <v>7</v>
      </c>
      <c r="I235" s="4"/>
    </row>
    <row r="236" spans="1:9" s="5" customFormat="1" ht="42.75">
      <c r="A236" s="24" t="s">
        <v>280</v>
      </c>
      <c r="B236" s="25" t="s">
        <v>281</v>
      </c>
      <c r="C236" s="25" t="s">
        <v>6</v>
      </c>
      <c r="D236" s="40">
        <f>D237</f>
        <v>303</v>
      </c>
      <c r="E236" s="40">
        <f>E237</f>
        <v>303</v>
      </c>
      <c r="F236" s="40">
        <f>F237</f>
        <v>0</v>
      </c>
      <c r="G236" s="40">
        <f>G237</f>
        <v>303</v>
      </c>
      <c r="H236" s="26">
        <v>303</v>
      </c>
      <c r="I236" s="26"/>
    </row>
    <row r="237" spans="1:9" s="5" customFormat="1" ht="21.75">
      <c r="A237" s="24" t="s">
        <v>278</v>
      </c>
      <c r="B237" s="25" t="s">
        <v>282</v>
      </c>
      <c r="C237" s="25" t="s">
        <v>6</v>
      </c>
      <c r="D237" s="40">
        <f>D238+D239</f>
        <v>303</v>
      </c>
      <c r="E237" s="40">
        <f>E238+E239</f>
        <v>303</v>
      </c>
      <c r="F237" s="40">
        <f>F238+F239</f>
        <v>0</v>
      </c>
      <c r="G237" s="40">
        <f>G238+G239</f>
        <v>303</v>
      </c>
      <c r="H237" s="26">
        <v>303</v>
      </c>
      <c r="I237" s="26"/>
    </row>
    <row r="238" spans="1:9" s="5" customFormat="1" ht="14.25">
      <c r="A238" s="2" t="s">
        <v>63</v>
      </c>
      <c r="B238" s="3" t="s">
        <v>282</v>
      </c>
      <c r="C238" s="3" t="s">
        <v>64</v>
      </c>
      <c r="D238" s="30">
        <v>3</v>
      </c>
      <c r="E238" s="30">
        <v>3</v>
      </c>
      <c r="F238" s="30"/>
      <c r="G238" s="30">
        <v>3</v>
      </c>
      <c r="H238" s="4">
        <v>3</v>
      </c>
      <c r="I238" s="4"/>
    </row>
    <row r="239" spans="1:9" s="5" customFormat="1" ht="78.75">
      <c r="A239" s="2" t="s">
        <v>283</v>
      </c>
      <c r="B239" s="3" t="s">
        <v>282</v>
      </c>
      <c r="C239" s="3" t="s">
        <v>284</v>
      </c>
      <c r="D239" s="30">
        <v>300</v>
      </c>
      <c r="E239" s="30">
        <v>300</v>
      </c>
      <c r="F239" s="30"/>
      <c r="G239" s="30">
        <v>300</v>
      </c>
      <c r="H239" s="4">
        <v>300</v>
      </c>
      <c r="I239" s="4"/>
    </row>
    <row r="240" spans="1:9" s="5" customFormat="1" ht="42.75">
      <c r="A240" s="24" t="s">
        <v>285</v>
      </c>
      <c r="B240" s="25" t="s">
        <v>286</v>
      </c>
      <c r="C240" s="25" t="s">
        <v>6</v>
      </c>
      <c r="D240" s="40">
        <f>D241+D245+D247+D250</f>
        <v>450</v>
      </c>
      <c r="E240" s="40">
        <f>E241+E245+E247+E250</f>
        <v>450</v>
      </c>
      <c r="F240" s="40">
        <f>F241+F245+F247+F250</f>
        <v>0</v>
      </c>
      <c r="G240" s="40">
        <f>G241+G245+G247+G250</f>
        <v>450</v>
      </c>
      <c r="H240" s="26">
        <v>450</v>
      </c>
      <c r="I240" s="26"/>
    </row>
    <row r="241" spans="1:9" s="5" customFormat="1" ht="21.75">
      <c r="A241" s="24" t="s">
        <v>287</v>
      </c>
      <c r="B241" s="25" t="s">
        <v>288</v>
      </c>
      <c r="C241" s="25" t="s">
        <v>6</v>
      </c>
      <c r="D241" s="40">
        <f aca="true" t="shared" si="33" ref="D241:I242">D242</f>
        <v>250</v>
      </c>
      <c r="E241" s="40">
        <f t="shared" si="33"/>
        <v>250</v>
      </c>
      <c r="F241" s="40">
        <f t="shared" si="33"/>
        <v>0</v>
      </c>
      <c r="G241" s="40">
        <f t="shared" si="33"/>
        <v>250</v>
      </c>
      <c r="H241" s="26">
        <f t="shared" si="33"/>
        <v>250</v>
      </c>
      <c r="I241" s="26">
        <f t="shared" si="33"/>
        <v>0</v>
      </c>
    </row>
    <row r="242" spans="1:9" s="5" customFormat="1" ht="21.75">
      <c r="A242" s="24" t="s">
        <v>287</v>
      </c>
      <c r="B242" s="25" t="s">
        <v>289</v>
      </c>
      <c r="C242" s="25" t="s">
        <v>6</v>
      </c>
      <c r="D242" s="40">
        <f t="shared" si="33"/>
        <v>250</v>
      </c>
      <c r="E242" s="40">
        <f t="shared" si="33"/>
        <v>250</v>
      </c>
      <c r="F242" s="40">
        <f t="shared" si="33"/>
        <v>0</v>
      </c>
      <c r="G242" s="40">
        <f t="shared" si="33"/>
        <v>250</v>
      </c>
      <c r="H242" s="26">
        <f t="shared" si="33"/>
        <v>250</v>
      </c>
      <c r="I242" s="26">
        <f t="shared" si="33"/>
        <v>0</v>
      </c>
    </row>
    <row r="243" spans="1:9" s="5" customFormat="1" ht="14.25">
      <c r="A243" s="2" t="s">
        <v>63</v>
      </c>
      <c r="B243" s="3" t="s">
        <v>289</v>
      </c>
      <c r="C243" s="3" t="s">
        <v>64</v>
      </c>
      <c r="D243" s="30">
        <v>250</v>
      </c>
      <c r="E243" s="30">
        <v>250</v>
      </c>
      <c r="F243" s="30"/>
      <c r="G243" s="30">
        <v>250</v>
      </c>
      <c r="H243" s="4">
        <v>250</v>
      </c>
      <c r="I243" s="4"/>
    </row>
    <row r="244" spans="1:9" s="5" customFormat="1" ht="14.25">
      <c r="A244" s="24" t="s">
        <v>290</v>
      </c>
      <c r="B244" s="25" t="s">
        <v>291</v>
      </c>
      <c r="C244" s="25" t="s">
        <v>6</v>
      </c>
      <c r="D244" s="40">
        <f aca="true" t="shared" si="34" ref="D244:G245">D245</f>
        <v>90</v>
      </c>
      <c r="E244" s="40">
        <f t="shared" si="34"/>
        <v>90</v>
      </c>
      <c r="F244" s="40">
        <f t="shared" si="34"/>
        <v>0</v>
      </c>
      <c r="G244" s="40">
        <f t="shared" si="34"/>
        <v>90</v>
      </c>
      <c r="H244" s="26">
        <v>90</v>
      </c>
      <c r="I244" s="26"/>
    </row>
    <row r="245" spans="1:9" s="5" customFormat="1" ht="32.25">
      <c r="A245" s="24" t="s">
        <v>292</v>
      </c>
      <c r="B245" s="25" t="s">
        <v>293</v>
      </c>
      <c r="C245" s="25" t="s">
        <v>6</v>
      </c>
      <c r="D245" s="40">
        <f t="shared" si="34"/>
        <v>90</v>
      </c>
      <c r="E245" s="40">
        <f t="shared" si="34"/>
        <v>90</v>
      </c>
      <c r="F245" s="40">
        <f t="shared" si="34"/>
        <v>0</v>
      </c>
      <c r="G245" s="40">
        <f t="shared" si="34"/>
        <v>90</v>
      </c>
      <c r="H245" s="26">
        <v>90</v>
      </c>
      <c r="I245" s="26"/>
    </row>
    <row r="246" spans="1:9" s="5" customFormat="1" ht="14.25">
      <c r="A246" s="2" t="s">
        <v>63</v>
      </c>
      <c r="B246" s="3" t="s">
        <v>293</v>
      </c>
      <c r="C246" s="3" t="s">
        <v>64</v>
      </c>
      <c r="D246" s="30">
        <v>90</v>
      </c>
      <c r="E246" s="30">
        <v>90</v>
      </c>
      <c r="F246" s="30"/>
      <c r="G246" s="30">
        <v>90</v>
      </c>
      <c r="H246" s="4">
        <v>90</v>
      </c>
      <c r="I246" s="4"/>
    </row>
    <row r="247" spans="1:9" s="5" customFormat="1" ht="21.75">
      <c r="A247" s="24" t="s">
        <v>294</v>
      </c>
      <c r="B247" s="25" t="s">
        <v>295</v>
      </c>
      <c r="C247" s="25" t="s">
        <v>6</v>
      </c>
      <c r="D247" s="40">
        <f aca="true" t="shared" si="35" ref="D247:G248">D248</f>
        <v>10</v>
      </c>
      <c r="E247" s="40">
        <f t="shared" si="35"/>
        <v>10</v>
      </c>
      <c r="F247" s="40">
        <f t="shared" si="35"/>
        <v>0</v>
      </c>
      <c r="G247" s="40">
        <f t="shared" si="35"/>
        <v>10</v>
      </c>
      <c r="H247" s="26">
        <v>10</v>
      </c>
      <c r="I247" s="26"/>
    </row>
    <row r="248" spans="1:9" s="5" customFormat="1" ht="21.75">
      <c r="A248" s="24" t="s">
        <v>294</v>
      </c>
      <c r="B248" s="25" t="s">
        <v>296</v>
      </c>
      <c r="C248" s="25" t="s">
        <v>6</v>
      </c>
      <c r="D248" s="40">
        <f t="shared" si="35"/>
        <v>10</v>
      </c>
      <c r="E248" s="40">
        <f t="shared" si="35"/>
        <v>10</v>
      </c>
      <c r="F248" s="40">
        <f t="shared" si="35"/>
        <v>0</v>
      </c>
      <c r="G248" s="40">
        <f t="shared" si="35"/>
        <v>10</v>
      </c>
      <c r="H248" s="26">
        <v>10</v>
      </c>
      <c r="I248" s="26"/>
    </row>
    <row r="249" spans="1:9" s="5" customFormat="1" ht="14.25">
      <c r="A249" s="2" t="s">
        <v>63</v>
      </c>
      <c r="B249" s="3" t="s">
        <v>296</v>
      </c>
      <c r="C249" s="3" t="s">
        <v>64</v>
      </c>
      <c r="D249" s="30">
        <v>10</v>
      </c>
      <c r="E249" s="30">
        <v>10</v>
      </c>
      <c r="F249" s="30"/>
      <c r="G249" s="30">
        <v>10</v>
      </c>
      <c r="H249" s="4">
        <v>10</v>
      </c>
      <c r="I249" s="4"/>
    </row>
    <row r="250" spans="1:9" s="5" customFormat="1" ht="21.75">
      <c r="A250" s="24" t="s">
        <v>297</v>
      </c>
      <c r="B250" s="25" t="s">
        <v>298</v>
      </c>
      <c r="C250" s="25" t="s">
        <v>6</v>
      </c>
      <c r="D250" s="40">
        <f aca="true" t="shared" si="36" ref="D250:G251">D251</f>
        <v>100</v>
      </c>
      <c r="E250" s="40">
        <f t="shared" si="36"/>
        <v>100</v>
      </c>
      <c r="F250" s="40">
        <f t="shared" si="36"/>
        <v>0</v>
      </c>
      <c r="G250" s="40">
        <f t="shared" si="36"/>
        <v>100</v>
      </c>
      <c r="H250" s="26">
        <v>100</v>
      </c>
      <c r="I250" s="26"/>
    </row>
    <row r="251" spans="1:9" s="5" customFormat="1" ht="21.75">
      <c r="A251" s="24" t="s">
        <v>297</v>
      </c>
      <c r="B251" s="25" t="s">
        <v>299</v>
      </c>
      <c r="C251" s="25" t="s">
        <v>6</v>
      </c>
      <c r="D251" s="40">
        <f t="shared" si="36"/>
        <v>100</v>
      </c>
      <c r="E251" s="40">
        <f t="shared" si="36"/>
        <v>100</v>
      </c>
      <c r="F251" s="40">
        <f t="shared" si="36"/>
        <v>0</v>
      </c>
      <c r="G251" s="40">
        <f t="shared" si="36"/>
        <v>100</v>
      </c>
      <c r="H251" s="26">
        <v>100</v>
      </c>
      <c r="I251" s="26"/>
    </row>
    <row r="252" spans="1:9" s="5" customFormat="1" ht="14.25">
      <c r="A252" s="2" t="s">
        <v>63</v>
      </c>
      <c r="B252" s="3" t="s">
        <v>299</v>
      </c>
      <c r="C252" s="3" t="s">
        <v>64</v>
      </c>
      <c r="D252" s="30">
        <v>100</v>
      </c>
      <c r="E252" s="30">
        <v>100</v>
      </c>
      <c r="F252" s="30"/>
      <c r="G252" s="30">
        <v>100</v>
      </c>
      <c r="H252" s="4">
        <v>100</v>
      </c>
      <c r="I252" s="4"/>
    </row>
    <row r="253" spans="1:9" s="5" customFormat="1" ht="32.25">
      <c r="A253" s="24" t="s">
        <v>300</v>
      </c>
      <c r="B253" s="25" t="s">
        <v>301</v>
      </c>
      <c r="C253" s="25" t="s">
        <v>6</v>
      </c>
      <c r="D253" s="40">
        <f>D254+D264+D278+D291</f>
        <v>144966.66</v>
      </c>
      <c r="E253" s="40">
        <f>E254+E264+E278+E291</f>
        <v>78802.09999999999</v>
      </c>
      <c r="F253" s="40">
        <f>F254+F264+F278+F291</f>
        <v>0</v>
      </c>
      <c r="G253" s="40">
        <f>G254+G264+G278+G291</f>
        <v>84051.4</v>
      </c>
      <c r="H253" s="26">
        <v>78022.9</v>
      </c>
      <c r="I253" s="26"/>
    </row>
    <row r="254" spans="1:9" s="5" customFormat="1" ht="21.75">
      <c r="A254" s="24" t="s">
        <v>302</v>
      </c>
      <c r="B254" s="25" t="s">
        <v>303</v>
      </c>
      <c r="C254" s="25" t="s">
        <v>6</v>
      </c>
      <c r="D254" s="40">
        <f>D255+D258+D261</f>
        <v>650</v>
      </c>
      <c r="E254" s="40">
        <f>E255+E258+E261</f>
        <v>650</v>
      </c>
      <c r="F254" s="40">
        <f>F255+F258+F261</f>
        <v>0</v>
      </c>
      <c r="G254" s="40">
        <f>G255+G258+G261</f>
        <v>650</v>
      </c>
      <c r="H254" s="26">
        <v>650</v>
      </c>
      <c r="I254" s="26"/>
    </row>
    <row r="255" spans="1:9" s="5" customFormat="1" ht="42.75">
      <c r="A255" s="24" t="s">
        <v>304</v>
      </c>
      <c r="B255" s="25" t="s">
        <v>305</v>
      </c>
      <c r="C255" s="25" t="s">
        <v>6</v>
      </c>
      <c r="D255" s="40">
        <f aca="true" t="shared" si="37" ref="D255:G256">D256</f>
        <v>300</v>
      </c>
      <c r="E255" s="40">
        <f t="shared" si="37"/>
        <v>300</v>
      </c>
      <c r="F255" s="40">
        <f t="shared" si="37"/>
        <v>0</v>
      </c>
      <c r="G255" s="40">
        <f t="shared" si="37"/>
        <v>300</v>
      </c>
      <c r="H255" s="26">
        <v>300</v>
      </c>
      <c r="I255" s="26"/>
    </row>
    <row r="256" spans="1:9" s="5" customFormat="1" ht="21.75">
      <c r="A256" s="24" t="s">
        <v>306</v>
      </c>
      <c r="B256" s="25" t="s">
        <v>307</v>
      </c>
      <c r="C256" s="25" t="s">
        <v>6</v>
      </c>
      <c r="D256" s="40">
        <f t="shared" si="37"/>
        <v>300</v>
      </c>
      <c r="E256" s="40">
        <f t="shared" si="37"/>
        <v>300</v>
      </c>
      <c r="F256" s="40">
        <f t="shared" si="37"/>
        <v>0</v>
      </c>
      <c r="G256" s="40">
        <f t="shared" si="37"/>
        <v>300</v>
      </c>
      <c r="H256" s="26">
        <v>300</v>
      </c>
      <c r="I256" s="26"/>
    </row>
    <row r="257" spans="1:9" s="5" customFormat="1" ht="14.25">
      <c r="A257" s="2" t="s">
        <v>63</v>
      </c>
      <c r="B257" s="3" t="s">
        <v>307</v>
      </c>
      <c r="C257" s="3" t="s">
        <v>64</v>
      </c>
      <c r="D257" s="30">
        <v>300</v>
      </c>
      <c r="E257" s="30">
        <v>300</v>
      </c>
      <c r="F257" s="30"/>
      <c r="G257" s="30">
        <v>300</v>
      </c>
      <c r="H257" s="4">
        <v>300</v>
      </c>
      <c r="I257" s="4"/>
    </row>
    <row r="258" spans="1:9" s="5" customFormat="1" ht="42.75">
      <c r="A258" s="24" t="s">
        <v>308</v>
      </c>
      <c r="B258" s="25" t="s">
        <v>309</v>
      </c>
      <c r="C258" s="25" t="s">
        <v>6</v>
      </c>
      <c r="D258" s="40">
        <f aca="true" t="shared" si="38" ref="D258:G259">D259</f>
        <v>200</v>
      </c>
      <c r="E258" s="40">
        <f t="shared" si="38"/>
        <v>200</v>
      </c>
      <c r="F258" s="40">
        <f t="shared" si="38"/>
        <v>0</v>
      </c>
      <c r="G258" s="40">
        <f t="shared" si="38"/>
        <v>200</v>
      </c>
      <c r="H258" s="26">
        <v>200</v>
      </c>
      <c r="I258" s="26"/>
    </row>
    <row r="259" spans="1:9" s="5" customFormat="1" ht="21.75">
      <c r="A259" s="24" t="s">
        <v>306</v>
      </c>
      <c r="B259" s="25" t="s">
        <v>310</v>
      </c>
      <c r="C259" s="25" t="s">
        <v>6</v>
      </c>
      <c r="D259" s="40">
        <f t="shared" si="38"/>
        <v>200</v>
      </c>
      <c r="E259" s="40">
        <f t="shared" si="38"/>
        <v>200</v>
      </c>
      <c r="F259" s="40">
        <f t="shared" si="38"/>
        <v>0</v>
      </c>
      <c r="G259" s="40">
        <f t="shared" si="38"/>
        <v>200</v>
      </c>
      <c r="H259" s="26">
        <v>200</v>
      </c>
      <c r="I259" s="26"/>
    </row>
    <row r="260" spans="1:9" s="5" customFormat="1" ht="14.25">
      <c r="A260" s="2" t="s">
        <v>63</v>
      </c>
      <c r="B260" s="3" t="s">
        <v>310</v>
      </c>
      <c r="C260" s="3" t="s">
        <v>64</v>
      </c>
      <c r="D260" s="30">
        <v>200</v>
      </c>
      <c r="E260" s="30">
        <v>200</v>
      </c>
      <c r="F260" s="30"/>
      <c r="G260" s="30">
        <v>200</v>
      </c>
      <c r="H260" s="4">
        <v>200</v>
      </c>
      <c r="I260" s="4"/>
    </row>
    <row r="261" spans="1:9" s="5" customFormat="1" ht="42.75">
      <c r="A261" s="24" t="s">
        <v>311</v>
      </c>
      <c r="B261" s="25" t="s">
        <v>312</v>
      </c>
      <c r="C261" s="25" t="s">
        <v>6</v>
      </c>
      <c r="D261" s="40">
        <f aca="true" t="shared" si="39" ref="D261:G262">D262</f>
        <v>150</v>
      </c>
      <c r="E261" s="40">
        <f t="shared" si="39"/>
        <v>150</v>
      </c>
      <c r="F261" s="40">
        <f t="shared" si="39"/>
        <v>0</v>
      </c>
      <c r="G261" s="40">
        <f t="shared" si="39"/>
        <v>150</v>
      </c>
      <c r="H261" s="26">
        <v>150</v>
      </c>
      <c r="I261" s="26"/>
    </row>
    <row r="262" spans="1:9" s="5" customFormat="1" ht="21.75">
      <c r="A262" s="24" t="s">
        <v>306</v>
      </c>
      <c r="B262" s="25" t="s">
        <v>313</v>
      </c>
      <c r="C262" s="25" t="s">
        <v>6</v>
      </c>
      <c r="D262" s="40">
        <f t="shared" si="39"/>
        <v>150</v>
      </c>
      <c r="E262" s="40">
        <f t="shared" si="39"/>
        <v>150</v>
      </c>
      <c r="F262" s="40">
        <f t="shared" si="39"/>
        <v>0</v>
      </c>
      <c r="G262" s="40">
        <f t="shared" si="39"/>
        <v>150</v>
      </c>
      <c r="H262" s="26">
        <v>150</v>
      </c>
      <c r="I262" s="26"/>
    </row>
    <row r="263" spans="1:9" s="5" customFormat="1" ht="14.25">
      <c r="A263" s="2" t="s">
        <v>63</v>
      </c>
      <c r="B263" s="3" t="s">
        <v>313</v>
      </c>
      <c r="C263" s="3" t="s">
        <v>64</v>
      </c>
      <c r="D263" s="30">
        <v>150</v>
      </c>
      <c r="E263" s="30">
        <v>150</v>
      </c>
      <c r="F263" s="30"/>
      <c r="G263" s="30">
        <v>150</v>
      </c>
      <c r="H263" s="4">
        <v>150</v>
      </c>
      <c r="I263" s="4"/>
    </row>
    <row r="264" spans="1:9" s="5" customFormat="1" ht="21.75">
      <c r="A264" s="24" t="s">
        <v>314</v>
      </c>
      <c r="B264" s="25" t="s">
        <v>315</v>
      </c>
      <c r="C264" s="25" t="s">
        <v>6</v>
      </c>
      <c r="D264" s="40">
        <f>D265+D268+D271+D275</f>
        <v>2002.9</v>
      </c>
      <c r="E264" s="40">
        <f>E265+E268+E271+E275</f>
        <v>2002.9</v>
      </c>
      <c r="F264" s="40">
        <f>F265+F268+F271+F275</f>
        <v>0</v>
      </c>
      <c r="G264" s="40">
        <f>G265+G268+G271+G275</f>
        <v>2017.6999999999998</v>
      </c>
      <c r="H264" s="26">
        <v>2017.7</v>
      </c>
      <c r="I264" s="26"/>
    </row>
    <row r="265" spans="1:9" s="5" customFormat="1" ht="21.75">
      <c r="A265" s="24" t="s">
        <v>316</v>
      </c>
      <c r="B265" s="25" t="s">
        <v>317</v>
      </c>
      <c r="C265" s="25" t="s">
        <v>6</v>
      </c>
      <c r="D265" s="40">
        <f aca="true" t="shared" si="40" ref="D265:G266">D266</f>
        <v>370</v>
      </c>
      <c r="E265" s="40">
        <f t="shared" si="40"/>
        <v>370</v>
      </c>
      <c r="F265" s="40">
        <f t="shared" si="40"/>
        <v>0</v>
      </c>
      <c r="G265" s="40">
        <f t="shared" si="40"/>
        <v>370</v>
      </c>
      <c r="H265" s="26">
        <v>370</v>
      </c>
      <c r="I265" s="26"/>
    </row>
    <row r="266" spans="1:9" s="5" customFormat="1" ht="14.25">
      <c r="A266" s="24" t="s">
        <v>318</v>
      </c>
      <c r="B266" s="25" t="s">
        <v>319</v>
      </c>
      <c r="C266" s="25" t="s">
        <v>6</v>
      </c>
      <c r="D266" s="40">
        <f t="shared" si="40"/>
        <v>370</v>
      </c>
      <c r="E266" s="40">
        <f t="shared" si="40"/>
        <v>370</v>
      </c>
      <c r="F266" s="40">
        <f t="shared" si="40"/>
        <v>0</v>
      </c>
      <c r="G266" s="40">
        <f t="shared" si="40"/>
        <v>370</v>
      </c>
      <c r="H266" s="26">
        <v>370</v>
      </c>
      <c r="I266" s="26"/>
    </row>
    <row r="267" spans="1:9" s="5" customFormat="1" ht="14.25">
      <c r="A267" s="2" t="s">
        <v>63</v>
      </c>
      <c r="B267" s="3" t="s">
        <v>319</v>
      </c>
      <c r="C267" s="3" t="s">
        <v>64</v>
      </c>
      <c r="D267" s="30">
        <v>370</v>
      </c>
      <c r="E267" s="30">
        <v>370</v>
      </c>
      <c r="F267" s="30"/>
      <c r="G267" s="30">
        <v>370</v>
      </c>
      <c r="H267" s="4">
        <v>370</v>
      </c>
      <c r="I267" s="4"/>
    </row>
    <row r="268" spans="1:9" s="5" customFormat="1" ht="21.75">
      <c r="A268" s="24" t="s">
        <v>320</v>
      </c>
      <c r="B268" s="25" t="s">
        <v>321</v>
      </c>
      <c r="C268" s="25" t="s">
        <v>6</v>
      </c>
      <c r="D268" s="40">
        <f aca="true" t="shared" si="41" ref="D268:G269">D269</f>
        <v>650</v>
      </c>
      <c r="E268" s="40">
        <f t="shared" si="41"/>
        <v>650</v>
      </c>
      <c r="F268" s="40">
        <f t="shared" si="41"/>
        <v>0</v>
      </c>
      <c r="G268" s="40">
        <f t="shared" si="41"/>
        <v>650</v>
      </c>
      <c r="H268" s="26">
        <v>650</v>
      </c>
      <c r="I268" s="26"/>
    </row>
    <row r="269" spans="1:9" s="5" customFormat="1" ht="14.25">
      <c r="A269" s="24" t="s">
        <v>318</v>
      </c>
      <c r="B269" s="25" t="s">
        <v>322</v>
      </c>
      <c r="C269" s="25" t="s">
        <v>6</v>
      </c>
      <c r="D269" s="40">
        <f t="shared" si="41"/>
        <v>650</v>
      </c>
      <c r="E269" s="40">
        <f t="shared" si="41"/>
        <v>650</v>
      </c>
      <c r="F269" s="40">
        <f t="shared" si="41"/>
        <v>0</v>
      </c>
      <c r="G269" s="40">
        <f t="shared" si="41"/>
        <v>650</v>
      </c>
      <c r="H269" s="26">
        <v>650</v>
      </c>
      <c r="I269" s="26"/>
    </row>
    <row r="270" spans="1:9" s="5" customFormat="1" ht="14.25">
      <c r="A270" s="2" t="s">
        <v>63</v>
      </c>
      <c r="B270" s="3" t="s">
        <v>322</v>
      </c>
      <c r="C270" s="3" t="s">
        <v>64</v>
      </c>
      <c r="D270" s="30">
        <v>650</v>
      </c>
      <c r="E270" s="30">
        <v>650</v>
      </c>
      <c r="F270" s="30"/>
      <c r="G270" s="30">
        <v>650</v>
      </c>
      <c r="H270" s="4">
        <v>650</v>
      </c>
      <c r="I270" s="4"/>
    </row>
    <row r="271" spans="1:9" s="5" customFormat="1" ht="32.25">
      <c r="A271" s="24" t="s">
        <v>323</v>
      </c>
      <c r="B271" s="25" t="s">
        <v>324</v>
      </c>
      <c r="C271" s="25" t="s">
        <v>6</v>
      </c>
      <c r="D271" s="40">
        <f>D272</f>
        <v>74.2</v>
      </c>
      <c r="E271" s="40">
        <f>E272</f>
        <v>74.2</v>
      </c>
      <c r="F271" s="40">
        <f>F272</f>
        <v>0</v>
      </c>
      <c r="G271" s="40">
        <f>G272</f>
        <v>85.3</v>
      </c>
      <c r="H271" s="26">
        <v>85.3</v>
      </c>
      <c r="I271" s="26"/>
    </row>
    <row r="272" spans="1:9" s="5" customFormat="1" ht="42.75">
      <c r="A272" s="24" t="s">
        <v>325</v>
      </c>
      <c r="B272" s="25" t="s">
        <v>326</v>
      </c>
      <c r="C272" s="25" t="s">
        <v>6</v>
      </c>
      <c r="D272" s="40">
        <f>D273+D274</f>
        <v>74.2</v>
      </c>
      <c r="E272" s="40">
        <f>E273+E274</f>
        <v>74.2</v>
      </c>
      <c r="F272" s="40">
        <f>F273+F274</f>
        <v>0</v>
      </c>
      <c r="G272" s="40">
        <f>G273+G274</f>
        <v>85.3</v>
      </c>
      <c r="H272" s="26">
        <v>85.3</v>
      </c>
      <c r="I272" s="26"/>
    </row>
    <row r="273" spans="1:9" s="5" customFormat="1" ht="22.5">
      <c r="A273" s="2" t="s">
        <v>124</v>
      </c>
      <c r="B273" s="3" t="s">
        <v>326</v>
      </c>
      <c r="C273" s="3" t="s">
        <v>125</v>
      </c>
      <c r="D273" s="30">
        <v>56.9</v>
      </c>
      <c r="E273" s="30">
        <v>56.9</v>
      </c>
      <c r="F273" s="30"/>
      <c r="G273" s="30">
        <v>65.5</v>
      </c>
      <c r="H273" s="4">
        <v>65.5</v>
      </c>
      <c r="I273" s="4"/>
    </row>
    <row r="274" spans="1:9" s="5" customFormat="1" ht="33.75">
      <c r="A274" s="2" t="s">
        <v>128</v>
      </c>
      <c r="B274" s="3" t="s">
        <v>326</v>
      </c>
      <c r="C274" s="3" t="s">
        <v>129</v>
      </c>
      <c r="D274" s="30">
        <v>17.3</v>
      </c>
      <c r="E274" s="30">
        <v>17.3</v>
      </c>
      <c r="F274" s="30"/>
      <c r="G274" s="30">
        <v>19.8</v>
      </c>
      <c r="H274" s="4">
        <v>19.8</v>
      </c>
      <c r="I274" s="4"/>
    </row>
    <row r="275" spans="1:9" s="5" customFormat="1" ht="32.25">
      <c r="A275" s="24" t="s">
        <v>327</v>
      </c>
      <c r="B275" s="25" t="s">
        <v>328</v>
      </c>
      <c r="C275" s="25" t="s">
        <v>6</v>
      </c>
      <c r="D275" s="40">
        <f aca="true" t="shared" si="42" ref="D275:G276">D276</f>
        <v>908.7</v>
      </c>
      <c r="E275" s="40">
        <f t="shared" si="42"/>
        <v>908.7</v>
      </c>
      <c r="F275" s="40">
        <f t="shared" si="42"/>
        <v>0</v>
      </c>
      <c r="G275" s="40">
        <f t="shared" si="42"/>
        <v>912.4</v>
      </c>
      <c r="H275" s="26">
        <v>912.4</v>
      </c>
      <c r="I275" s="26"/>
    </row>
    <row r="276" spans="1:9" s="5" customFormat="1" ht="63.75">
      <c r="A276" s="24" t="s">
        <v>329</v>
      </c>
      <c r="B276" s="25" t="s">
        <v>330</v>
      </c>
      <c r="C276" s="25" t="s">
        <v>6</v>
      </c>
      <c r="D276" s="40">
        <f t="shared" si="42"/>
        <v>908.7</v>
      </c>
      <c r="E276" s="40">
        <f t="shared" si="42"/>
        <v>908.7</v>
      </c>
      <c r="F276" s="40">
        <f t="shared" si="42"/>
        <v>0</v>
      </c>
      <c r="G276" s="40">
        <f t="shared" si="42"/>
        <v>912.4</v>
      </c>
      <c r="H276" s="26">
        <v>912.4</v>
      </c>
      <c r="I276" s="26"/>
    </row>
    <row r="277" spans="1:9" s="5" customFormat="1" ht="14.25">
      <c r="A277" s="2" t="s">
        <v>63</v>
      </c>
      <c r="B277" s="3" t="s">
        <v>330</v>
      </c>
      <c r="C277" s="3" t="s">
        <v>64</v>
      </c>
      <c r="D277" s="30">
        <v>908.7</v>
      </c>
      <c r="E277" s="30">
        <v>908.7</v>
      </c>
      <c r="F277" s="30"/>
      <c r="G277" s="30">
        <v>912.4</v>
      </c>
      <c r="H277" s="4">
        <v>912.4</v>
      </c>
      <c r="I277" s="4"/>
    </row>
    <row r="278" spans="1:9" s="5" customFormat="1" ht="21.75">
      <c r="A278" s="24" t="s">
        <v>331</v>
      </c>
      <c r="B278" s="25" t="s">
        <v>332</v>
      </c>
      <c r="C278" s="25" t="s">
        <v>6</v>
      </c>
      <c r="D278" s="40">
        <f>D279+D283</f>
        <v>41198.3</v>
      </c>
      <c r="E278" s="40">
        <f>E279+E283</f>
        <v>2634</v>
      </c>
      <c r="F278" s="40">
        <f>F279+F283</f>
        <v>0</v>
      </c>
      <c r="G278" s="40">
        <f>G279+G283</f>
        <v>6800</v>
      </c>
      <c r="H278" s="26">
        <v>1840</v>
      </c>
      <c r="I278" s="26"/>
    </row>
    <row r="279" spans="1:9" s="5" customFormat="1" ht="32.25">
      <c r="A279" s="24" t="s">
        <v>333</v>
      </c>
      <c r="B279" s="25" t="s">
        <v>334</v>
      </c>
      <c r="C279" s="25" t="s">
        <v>6</v>
      </c>
      <c r="D279" s="40">
        <f>D280</f>
        <v>5060</v>
      </c>
      <c r="E279" s="40">
        <f>E280</f>
        <v>100</v>
      </c>
      <c r="F279" s="40">
        <f>F280</f>
        <v>0</v>
      </c>
      <c r="G279" s="40">
        <f>G280</f>
        <v>5060</v>
      </c>
      <c r="H279" s="26">
        <v>100</v>
      </c>
      <c r="I279" s="26"/>
    </row>
    <row r="280" spans="1:9" s="5" customFormat="1" ht="21.75">
      <c r="A280" s="24" t="s">
        <v>335</v>
      </c>
      <c r="B280" s="25" t="s">
        <v>336</v>
      </c>
      <c r="C280" s="25" t="s">
        <v>6</v>
      </c>
      <c r="D280" s="40">
        <f>D281+D282</f>
        <v>5060</v>
      </c>
      <c r="E280" s="40">
        <f>E281+E282</f>
        <v>100</v>
      </c>
      <c r="F280" s="40">
        <f>F281+F282</f>
        <v>0</v>
      </c>
      <c r="G280" s="40">
        <f>G281+G282</f>
        <v>5060</v>
      </c>
      <c r="H280" s="26">
        <v>100</v>
      </c>
      <c r="I280" s="26"/>
    </row>
    <row r="281" spans="1:9" s="5" customFormat="1" ht="14.25">
      <c r="A281" s="2" t="s">
        <v>63</v>
      </c>
      <c r="B281" s="3" t="s">
        <v>336</v>
      </c>
      <c r="C281" s="3" t="s">
        <v>64</v>
      </c>
      <c r="D281" s="30">
        <v>100</v>
      </c>
      <c r="E281" s="30">
        <v>100</v>
      </c>
      <c r="F281" s="30"/>
      <c r="G281" s="30">
        <v>100</v>
      </c>
      <c r="H281" s="4">
        <v>100</v>
      </c>
      <c r="I281" s="4"/>
    </row>
    <row r="282" spans="1:9" s="5" customFormat="1" ht="33.75">
      <c r="A282" s="2" t="s">
        <v>543</v>
      </c>
      <c r="B282" s="3" t="s">
        <v>336</v>
      </c>
      <c r="C282" s="3" t="s">
        <v>544</v>
      </c>
      <c r="D282" s="30">
        <v>4960</v>
      </c>
      <c r="E282" s="30"/>
      <c r="F282" s="30"/>
      <c r="G282" s="30">
        <v>4960</v>
      </c>
      <c r="H282" s="4"/>
      <c r="I282" s="4"/>
    </row>
    <row r="283" spans="1:9" s="5" customFormat="1" ht="21.75">
      <c r="A283" s="24" t="s">
        <v>337</v>
      </c>
      <c r="B283" s="25" t="s">
        <v>338</v>
      </c>
      <c r="C283" s="25" t="s">
        <v>6</v>
      </c>
      <c r="D283" s="40">
        <f>D284+D288+D286</f>
        <v>36138.3</v>
      </c>
      <c r="E283" s="40">
        <f>E284+E288</f>
        <v>2534</v>
      </c>
      <c r="F283" s="40">
        <f>F284+F288</f>
        <v>0</v>
      </c>
      <c r="G283" s="40">
        <f>G284+G288</f>
        <v>1740</v>
      </c>
      <c r="H283" s="26">
        <v>1740</v>
      </c>
      <c r="I283" s="26"/>
    </row>
    <row r="284" spans="1:9" s="5" customFormat="1" ht="21.75">
      <c r="A284" s="24" t="s">
        <v>339</v>
      </c>
      <c r="B284" s="25" t="s">
        <v>340</v>
      </c>
      <c r="C284" s="25" t="s">
        <v>6</v>
      </c>
      <c r="D284" s="40">
        <f>D285</f>
        <v>844</v>
      </c>
      <c r="E284" s="40">
        <f>E285</f>
        <v>844</v>
      </c>
      <c r="F284" s="40">
        <f>F285</f>
        <v>0</v>
      </c>
      <c r="G284" s="40">
        <f>G285</f>
        <v>50</v>
      </c>
      <c r="H284" s="26">
        <v>50</v>
      </c>
      <c r="I284" s="26"/>
    </row>
    <row r="285" spans="1:9" s="5" customFormat="1" ht="14.25">
      <c r="A285" s="2" t="s">
        <v>63</v>
      </c>
      <c r="B285" s="3" t="s">
        <v>340</v>
      </c>
      <c r="C285" s="3" t="s">
        <v>64</v>
      </c>
      <c r="D285" s="30">
        <v>844</v>
      </c>
      <c r="E285" s="30">
        <v>844</v>
      </c>
      <c r="F285" s="30"/>
      <c r="G285" s="30">
        <v>50</v>
      </c>
      <c r="H285" s="4">
        <v>50</v>
      </c>
      <c r="I285" s="4"/>
    </row>
    <row r="286" spans="1:9" s="5" customFormat="1" ht="32.25">
      <c r="A286" s="24" t="s">
        <v>588</v>
      </c>
      <c r="B286" s="44" t="s">
        <v>589</v>
      </c>
      <c r="C286" s="44"/>
      <c r="D286" s="45">
        <f>D287</f>
        <v>10625.3</v>
      </c>
      <c r="E286" s="45">
        <f>E287</f>
        <v>0</v>
      </c>
      <c r="F286" s="45">
        <f>F287</f>
        <v>0</v>
      </c>
      <c r="G286" s="45">
        <f>G287</f>
        <v>0</v>
      </c>
      <c r="H286" s="4"/>
      <c r="I286" s="4"/>
    </row>
    <row r="287" spans="1:9" s="5" customFormat="1" ht="33.75">
      <c r="A287" s="2" t="s">
        <v>543</v>
      </c>
      <c r="B287" s="47" t="s">
        <v>589</v>
      </c>
      <c r="C287" s="47" t="s">
        <v>544</v>
      </c>
      <c r="D287" s="46">
        <v>10625.3</v>
      </c>
      <c r="E287" s="30"/>
      <c r="F287" s="30"/>
      <c r="G287" s="30">
        <v>0</v>
      </c>
      <c r="H287" s="4"/>
      <c r="I287" s="4"/>
    </row>
    <row r="288" spans="1:9" s="5" customFormat="1" ht="21.75">
      <c r="A288" s="24" t="s">
        <v>335</v>
      </c>
      <c r="B288" s="50" t="s">
        <v>341</v>
      </c>
      <c r="C288" s="25" t="s">
        <v>6</v>
      </c>
      <c r="D288" s="40">
        <f>D289+D290</f>
        <v>24669</v>
      </c>
      <c r="E288" s="40">
        <f>E289</f>
        <v>1690</v>
      </c>
      <c r="F288" s="40">
        <f>F289</f>
        <v>0</v>
      </c>
      <c r="G288" s="40">
        <f>G289</f>
        <v>1690</v>
      </c>
      <c r="H288" s="26">
        <v>1690</v>
      </c>
      <c r="I288" s="26"/>
    </row>
    <row r="289" spans="1:9" s="5" customFormat="1" ht="14.25">
      <c r="A289" s="2" t="s">
        <v>63</v>
      </c>
      <c r="B289" s="3" t="s">
        <v>341</v>
      </c>
      <c r="C289" s="3" t="s">
        <v>64</v>
      </c>
      <c r="D289" s="30">
        <v>1690</v>
      </c>
      <c r="E289" s="30">
        <v>1690</v>
      </c>
      <c r="F289" s="30"/>
      <c r="G289" s="30">
        <v>1690</v>
      </c>
      <c r="H289" s="4">
        <v>1690</v>
      </c>
      <c r="I289" s="4"/>
    </row>
    <row r="290" spans="1:9" s="5" customFormat="1" ht="33.75">
      <c r="A290" s="2" t="s">
        <v>543</v>
      </c>
      <c r="B290" s="3" t="s">
        <v>341</v>
      </c>
      <c r="C290" s="3" t="s">
        <v>544</v>
      </c>
      <c r="D290" s="30">
        <v>22979</v>
      </c>
      <c r="E290" s="30"/>
      <c r="F290" s="30"/>
      <c r="G290" s="30"/>
      <c r="H290" s="4"/>
      <c r="I290" s="4"/>
    </row>
    <row r="291" spans="1:9" s="5" customFormat="1" ht="32.25">
      <c r="A291" s="24" t="s">
        <v>342</v>
      </c>
      <c r="B291" s="25" t="s">
        <v>343</v>
      </c>
      <c r="C291" s="25" t="s">
        <v>6</v>
      </c>
      <c r="D291" s="40">
        <f>D292+D303+D306</f>
        <v>101115.45999999999</v>
      </c>
      <c r="E291" s="40">
        <f>E292+E303</f>
        <v>73515.2</v>
      </c>
      <c r="F291" s="40">
        <f>F292+F303</f>
        <v>0</v>
      </c>
      <c r="G291" s="40">
        <f>G292+G303</f>
        <v>74583.7</v>
      </c>
      <c r="H291" s="26">
        <v>73515.2</v>
      </c>
      <c r="I291" s="26"/>
    </row>
    <row r="292" spans="1:9" s="5" customFormat="1" ht="42.75">
      <c r="A292" s="24" t="s">
        <v>344</v>
      </c>
      <c r="B292" s="25" t="s">
        <v>345</v>
      </c>
      <c r="C292" s="25" t="s">
        <v>6</v>
      </c>
      <c r="D292" s="40">
        <f>D293+D295+D297+D301</f>
        <v>44583.7</v>
      </c>
      <c r="E292" s="40">
        <f>E293+E295+E297+E301</f>
        <v>43515.2</v>
      </c>
      <c r="F292" s="40">
        <f>F293+F295+F297+F301</f>
        <v>0</v>
      </c>
      <c r="G292" s="40">
        <f>G293+G295+G297+G301</f>
        <v>44583.7</v>
      </c>
      <c r="H292" s="26">
        <v>43515.2</v>
      </c>
      <c r="I292" s="26"/>
    </row>
    <row r="293" spans="1:9" s="5" customFormat="1" ht="21.75">
      <c r="A293" s="24" t="s">
        <v>346</v>
      </c>
      <c r="B293" s="25" t="s">
        <v>347</v>
      </c>
      <c r="C293" s="25" t="s">
        <v>6</v>
      </c>
      <c r="D293" s="40">
        <f aca="true" t="shared" si="43" ref="D293:I293">D294</f>
        <v>8511.7</v>
      </c>
      <c r="E293" s="40">
        <f t="shared" si="43"/>
        <v>7443.2</v>
      </c>
      <c r="F293" s="40">
        <f t="shared" si="43"/>
        <v>0</v>
      </c>
      <c r="G293" s="40">
        <f t="shared" si="43"/>
        <v>8511.7</v>
      </c>
      <c r="H293" s="26">
        <f t="shared" si="43"/>
        <v>7443.2</v>
      </c>
      <c r="I293" s="26">
        <f t="shared" si="43"/>
        <v>0</v>
      </c>
    </row>
    <row r="294" spans="1:9" s="5" customFormat="1" ht="14.25">
      <c r="A294" s="2" t="s">
        <v>63</v>
      </c>
      <c r="B294" s="3" t="s">
        <v>347</v>
      </c>
      <c r="C294" s="3" t="s">
        <v>64</v>
      </c>
      <c r="D294" s="30">
        <f>7443.2+1068.5</f>
        <v>8511.7</v>
      </c>
      <c r="E294" s="30">
        <v>7443.2</v>
      </c>
      <c r="F294" s="30"/>
      <c r="G294" s="30">
        <f>7443.2+1068.5</f>
        <v>8511.7</v>
      </c>
      <c r="H294" s="4">
        <v>7443.2</v>
      </c>
      <c r="I294" s="4"/>
    </row>
    <row r="295" spans="1:9" s="5" customFormat="1" ht="14.25">
      <c r="A295" s="24" t="s">
        <v>348</v>
      </c>
      <c r="B295" s="25" t="s">
        <v>349</v>
      </c>
      <c r="C295" s="25" t="s">
        <v>6</v>
      </c>
      <c r="D295" s="40">
        <f>D296</f>
        <v>6500</v>
      </c>
      <c r="E295" s="40">
        <f>E296</f>
        <v>6500</v>
      </c>
      <c r="F295" s="40">
        <f>F296</f>
        <v>0</v>
      </c>
      <c r="G295" s="40">
        <f>G296</f>
        <v>6500</v>
      </c>
      <c r="H295" s="26">
        <v>6500</v>
      </c>
      <c r="I295" s="26"/>
    </row>
    <row r="296" spans="1:9" s="5" customFormat="1" ht="14.25">
      <c r="A296" s="2" t="s">
        <v>33</v>
      </c>
      <c r="B296" s="3" t="s">
        <v>349</v>
      </c>
      <c r="C296" s="3" t="s">
        <v>34</v>
      </c>
      <c r="D296" s="30">
        <v>6500</v>
      </c>
      <c r="E296" s="30">
        <v>6500</v>
      </c>
      <c r="F296" s="30"/>
      <c r="G296" s="30">
        <v>6500</v>
      </c>
      <c r="H296" s="4">
        <v>6500</v>
      </c>
      <c r="I296" s="4"/>
    </row>
    <row r="297" spans="1:9" s="5" customFormat="1" ht="74.25">
      <c r="A297" s="24" t="s">
        <v>350</v>
      </c>
      <c r="B297" s="25" t="s">
        <v>351</v>
      </c>
      <c r="C297" s="25" t="s">
        <v>6</v>
      </c>
      <c r="D297" s="40">
        <f>D298+D299+D300</f>
        <v>28072</v>
      </c>
      <c r="E297" s="40">
        <f>E298+E299+E300</f>
        <v>28072</v>
      </c>
      <c r="F297" s="40">
        <f>F298+F299+F300</f>
        <v>0</v>
      </c>
      <c r="G297" s="40">
        <f>G298+G299+G300</f>
        <v>28072</v>
      </c>
      <c r="H297" s="26">
        <v>28072</v>
      </c>
      <c r="I297" s="26"/>
    </row>
    <row r="298" spans="1:9" s="5" customFormat="1" ht="14.25">
      <c r="A298" s="2" t="s">
        <v>63</v>
      </c>
      <c r="B298" s="3" t="s">
        <v>351</v>
      </c>
      <c r="C298" s="3" t="s">
        <v>64</v>
      </c>
      <c r="D298" s="30">
        <v>19057.9</v>
      </c>
      <c r="E298" s="30">
        <v>19057.9</v>
      </c>
      <c r="F298" s="30"/>
      <c r="G298" s="30">
        <v>19057.9</v>
      </c>
      <c r="H298" s="4">
        <v>19057.9</v>
      </c>
      <c r="I298" s="4"/>
    </row>
    <row r="299" spans="1:9" s="5" customFormat="1" ht="14.25">
      <c r="A299" s="2" t="s">
        <v>352</v>
      </c>
      <c r="B299" s="3" t="s">
        <v>351</v>
      </c>
      <c r="C299" s="3" t="s">
        <v>353</v>
      </c>
      <c r="D299" s="30">
        <v>7514.1</v>
      </c>
      <c r="E299" s="30">
        <v>7514.1</v>
      </c>
      <c r="F299" s="30"/>
      <c r="G299" s="30">
        <v>7514.1</v>
      </c>
      <c r="H299" s="4">
        <v>7514.1</v>
      </c>
      <c r="I299" s="4"/>
    </row>
    <row r="300" spans="1:9" s="5" customFormat="1" ht="14.25">
      <c r="A300" s="2" t="s">
        <v>33</v>
      </c>
      <c r="B300" s="3" t="s">
        <v>351</v>
      </c>
      <c r="C300" s="3" t="s">
        <v>34</v>
      </c>
      <c r="D300" s="30">
        <v>1500</v>
      </c>
      <c r="E300" s="30">
        <v>1500</v>
      </c>
      <c r="F300" s="30"/>
      <c r="G300" s="30">
        <v>1500</v>
      </c>
      <c r="H300" s="4">
        <v>1500</v>
      </c>
      <c r="I300" s="4"/>
    </row>
    <row r="301" spans="1:9" s="5" customFormat="1" ht="32.25">
      <c r="A301" s="24" t="s">
        <v>354</v>
      </c>
      <c r="B301" s="25" t="s">
        <v>355</v>
      </c>
      <c r="C301" s="25" t="s">
        <v>6</v>
      </c>
      <c r="D301" s="40">
        <f>D302</f>
        <v>1500</v>
      </c>
      <c r="E301" s="40">
        <f>E302</f>
        <v>1500</v>
      </c>
      <c r="F301" s="40">
        <f>F302</f>
        <v>0</v>
      </c>
      <c r="G301" s="40">
        <f>G302</f>
        <v>1500</v>
      </c>
      <c r="H301" s="26">
        <v>1500</v>
      </c>
      <c r="I301" s="26"/>
    </row>
    <row r="302" spans="1:9" s="5" customFormat="1" ht="14.25">
      <c r="A302" s="2" t="s">
        <v>33</v>
      </c>
      <c r="B302" s="3" t="s">
        <v>355</v>
      </c>
      <c r="C302" s="3" t="s">
        <v>34</v>
      </c>
      <c r="D302" s="30">
        <v>1500</v>
      </c>
      <c r="E302" s="30">
        <v>1500</v>
      </c>
      <c r="F302" s="30"/>
      <c r="G302" s="30">
        <v>1500</v>
      </c>
      <c r="H302" s="4">
        <v>1500</v>
      </c>
      <c r="I302" s="4"/>
    </row>
    <row r="303" spans="1:9" s="5" customFormat="1" ht="42.75">
      <c r="A303" s="24" t="s">
        <v>356</v>
      </c>
      <c r="B303" s="25" t="s">
        <v>357</v>
      </c>
      <c r="C303" s="25" t="s">
        <v>6</v>
      </c>
      <c r="D303" s="40">
        <f aca="true" t="shared" si="44" ref="D303:G304">D304</f>
        <v>30000</v>
      </c>
      <c r="E303" s="40">
        <f t="shared" si="44"/>
        <v>30000</v>
      </c>
      <c r="F303" s="40">
        <f t="shared" si="44"/>
        <v>0</v>
      </c>
      <c r="G303" s="40">
        <f t="shared" si="44"/>
        <v>30000</v>
      </c>
      <c r="H303" s="26">
        <v>30000</v>
      </c>
      <c r="I303" s="26"/>
    </row>
    <row r="304" spans="1:9" s="5" customFormat="1" ht="21.75">
      <c r="A304" s="24" t="s">
        <v>358</v>
      </c>
      <c r="B304" s="25" t="s">
        <v>359</v>
      </c>
      <c r="C304" s="25" t="s">
        <v>6</v>
      </c>
      <c r="D304" s="40">
        <f t="shared" si="44"/>
        <v>30000</v>
      </c>
      <c r="E304" s="40">
        <f t="shared" si="44"/>
        <v>30000</v>
      </c>
      <c r="F304" s="40">
        <f t="shared" si="44"/>
        <v>0</v>
      </c>
      <c r="G304" s="40">
        <f t="shared" si="44"/>
        <v>30000</v>
      </c>
      <c r="H304" s="26">
        <v>30000</v>
      </c>
      <c r="I304" s="26"/>
    </row>
    <row r="305" spans="1:9" s="5" customFormat="1" ht="14.25">
      <c r="A305" s="2" t="s">
        <v>63</v>
      </c>
      <c r="B305" s="3" t="s">
        <v>359</v>
      </c>
      <c r="C305" s="3" t="s">
        <v>64</v>
      </c>
      <c r="D305" s="30">
        <v>30000</v>
      </c>
      <c r="E305" s="30">
        <v>30000</v>
      </c>
      <c r="F305" s="30"/>
      <c r="G305" s="30">
        <v>30000</v>
      </c>
      <c r="H305" s="4">
        <v>30000</v>
      </c>
      <c r="I305" s="4"/>
    </row>
    <row r="306" spans="1:9" s="5" customFormat="1" ht="42.75">
      <c r="A306" s="24" t="s">
        <v>595</v>
      </c>
      <c r="B306" s="25" t="s">
        <v>593</v>
      </c>
      <c r="C306" s="25"/>
      <c r="D306" s="40">
        <f>D307</f>
        <v>26531.76</v>
      </c>
      <c r="E306" s="40"/>
      <c r="F306" s="40"/>
      <c r="G306" s="40"/>
      <c r="H306" s="4"/>
      <c r="I306" s="4"/>
    </row>
    <row r="307" spans="1:9" s="5" customFormat="1" ht="42.75">
      <c r="A307" s="24" t="s">
        <v>595</v>
      </c>
      <c r="B307" s="25" t="s">
        <v>594</v>
      </c>
      <c r="C307" s="25"/>
      <c r="D307" s="40">
        <f>D308</f>
        <v>26531.76</v>
      </c>
      <c r="E307" s="40"/>
      <c r="F307" s="40"/>
      <c r="G307" s="40"/>
      <c r="H307" s="4"/>
      <c r="I307" s="4"/>
    </row>
    <row r="308" spans="1:9" s="5" customFormat="1" ht="14.25">
      <c r="A308" s="2" t="s">
        <v>63</v>
      </c>
      <c r="B308" s="3" t="s">
        <v>594</v>
      </c>
      <c r="C308" s="3" t="s">
        <v>64</v>
      </c>
      <c r="D308" s="30">
        <v>26531.76</v>
      </c>
      <c r="E308" s="30"/>
      <c r="F308" s="30"/>
      <c r="G308" s="30"/>
      <c r="H308" s="4"/>
      <c r="I308" s="4"/>
    </row>
    <row r="309" spans="1:9" s="5" customFormat="1" ht="42.75">
      <c r="A309" s="24" t="s">
        <v>360</v>
      </c>
      <c r="B309" s="25" t="s">
        <v>361</v>
      </c>
      <c r="C309" s="25" t="s">
        <v>6</v>
      </c>
      <c r="D309" s="40">
        <f>D310+D313</f>
        <v>169.3</v>
      </c>
      <c r="E309" s="40">
        <f>E310+E313</f>
        <v>125</v>
      </c>
      <c r="F309" s="40">
        <f>F310+F313</f>
        <v>0</v>
      </c>
      <c r="G309" s="40">
        <f>G310+G313</f>
        <v>132.9</v>
      </c>
      <c r="H309" s="26">
        <v>125</v>
      </c>
      <c r="I309" s="26"/>
    </row>
    <row r="310" spans="1:9" s="5" customFormat="1" ht="14.25">
      <c r="A310" s="24" t="s">
        <v>366</v>
      </c>
      <c r="B310" s="25" t="s">
        <v>367</v>
      </c>
      <c r="C310" s="25" t="s">
        <v>6</v>
      </c>
      <c r="D310" s="40">
        <f aca="true" t="shared" si="45" ref="D310:G311">D311</f>
        <v>5</v>
      </c>
      <c r="E310" s="40">
        <f t="shared" si="45"/>
        <v>5</v>
      </c>
      <c r="F310" s="40">
        <f t="shared" si="45"/>
        <v>0</v>
      </c>
      <c r="G310" s="40">
        <f t="shared" si="45"/>
        <v>5</v>
      </c>
      <c r="H310" s="26">
        <v>5</v>
      </c>
      <c r="I310" s="26"/>
    </row>
    <row r="311" spans="1:9" s="5" customFormat="1" ht="21.75">
      <c r="A311" s="24" t="s">
        <v>364</v>
      </c>
      <c r="B311" s="25" t="s">
        <v>368</v>
      </c>
      <c r="C311" s="25" t="s">
        <v>6</v>
      </c>
      <c r="D311" s="40">
        <f t="shared" si="45"/>
        <v>5</v>
      </c>
      <c r="E311" s="40">
        <f t="shared" si="45"/>
        <v>5</v>
      </c>
      <c r="F311" s="40">
        <f t="shared" si="45"/>
        <v>0</v>
      </c>
      <c r="G311" s="40">
        <f t="shared" si="45"/>
        <v>5</v>
      </c>
      <c r="H311" s="26">
        <v>5</v>
      </c>
      <c r="I311" s="26"/>
    </row>
    <row r="312" spans="1:9" s="5" customFormat="1" ht="14.25">
      <c r="A312" s="2" t="s">
        <v>63</v>
      </c>
      <c r="B312" s="3" t="s">
        <v>368</v>
      </c>
      <c r="C312" s="3" t="s">
        <v>64</v>
      </c>
      <c r="D312" s="30">
        <v>5</v>
      </c>
      <c r="E312" s="30">
        <v>5</v>
      </c>
      <c r="F312" s="30"/>
      <c r="G312" s="30">
        <v>5</v>
      </c>
      <c r="H312" s="4">
        <v>5</v>
      </c>
      <c r="I312" s="4"/>
    </row>
    <row r="313" spans="1:9" s="5" customFormat="1" ht="53.25">
      <c r="A313" s="24" t="s">
        <v>362</v>
      </c>
      <c r="B313" s="25" t="s">
        <v>363</v>
      </c>
      <c r="C313" s="25" t="s">
        <v>6</v>
      </c>
      <c r="D313" s="40">
        <f>D316+D314</f>
        <v>164.3</v>
      </c>
      <c r="E313" s="40">
        <f>E316+E314</f>
        <v>120</v>
      </c>
      <c r="F313" s="40">
        <f>F316+F314</f>
        <v>0</v>
      </c>
      <c r="G313" s="40">
        <f>G316+G314</f>
        <v>127.9</v>
      </c>
      <c r="H313" s="26">
        <v>120</v>
      </c>
      <c r="I313" s="26"/>
    </row>
    <row r="314" spans="1:9" s="5" customFormat="1" ht="53.25">
      <c r="A314" s="24" t="s">
        <v>362</v>
      </c>
      <c r="B314" s="25" t="s">
        <v>573</v>
      </c>
      <c r="C314" s="25"/>
      <c r="D314" s="40">
        <f>D315</f>
        <v>44.3</v>
      </c>
      <c r="E314" s="40">
        <f>E315</f>
        <v>0</v>
      </c>
      <c r="F314" s="40">
        <f>F315</f>
        <v>0</v>
      </c>
      <c r="G314" s="40">
        <f>G315</f>
        <v>7.9</v>
      </c>
      <c r="H314" s="26"/>
      <c r="I314" s="26"/>
    </row>
    <row r="315" spans="1:9" s="5" customFormat="1" ht="22.5">
      <c r="A315" s="2" t="s">
        <v>574</v>
      </c>
      <c r="B315" s="3" t="s">
        <v>573</v>
      </c>
      <c r="C315" s="3" t="s">
        <v>64</v>
      </c>
      <c r="D315" s="30">
        <v>44.3</v>
      </c>
      <c r="E315" s="30"/>
      <c r="F315" s="30"/>
      <c r="G315" s="30">
        <v>7.9</v>
      </c>
      <c r="H315" s="26"/>
      <c r="I315" s="26"/>
    </row>
    <row r="316" spans="1:9" s="5" customFormat="1" ht="21.75">
      <c r="A316" s="24" t="s">
        <v>364</v>
      </c>
      <c r="B316" s="25" t="s">
        <v>365</v>
      </c>
      <c r="C316" s="25" t="s">
        <v>6</v>
      </c>
      <c r="D316" s="40">
        <f>D317</f>
        <v>120</v>
      </c>
      <c r="E316" s="40">
        <f>E317</f>
        <v>120</v>
      </c>
      <c r="F316" s="40">
        <f>F317</f>
        <v>0</v>
      </c>
      <c r="G316" s="40">
        <f>G317</f>
        <v>120</v>
      </c>
      <c r="H316" s="26">
        <v>120</v>
      </c>
      <c r="I316" s="26"/>
    </row>
    <row r="317" spans="1:9" s="5" customFormat="1" ht="14.25">
      <c r="A317" s="2" t="s">
        <v>63</v>
      </c>
      <c r="B317" s="3" t="s">
        <v>365</v>
      </c>
      <c r="C317" s="3" t="s">
        <v>64</v>
      </c>
      <c r="D317" s="30">
        <v>120</v>
      </c>
      <c r="E317" s="30">
        <v>120</v>
      </c>
      <c r="F317" s="30"/>
      <c r="G317" s="30">
        <v>120</v>
      </c>
      <c r="H317" s="4">
        <v>120</v>
      </c>
      <c r="I317" s="4"/>
    </row>
    <row r="318" spans="1:9" s="5" customFormat="1" ht="32.25">
      <c r="A318" s="24" t="s">
        <v>369</v>
      </c>
      <c r="B318" s="25" t="s">
        <v>370</v>
      </c>
      <c r="C318" s="25" t="s">
        <v>6</v>
      </c>
      <c r="D318" s="40">
        <f>D319+D323+D341+D345+D356+D365+D372+D385+D393+D389</f>
        <v>140458.6</v>
      </c>
      <c r="E318" s="40">
        <f>E319+E323+E341+E345+E356+E365+E372+E385+E393+E389</f>
        <v>140293.6</v>
      </c>
      <c r="F318" s="40">
        <f>F319+F323+F341+F345+F356+F365+F372+F385+F393+F389</f>
        <v>0</v>
      </c>
      <c r="G318" s="40">
        <f>G319+G323+G341+G345+G356+G365+G372+G385+G393+G389</f>
        <v>148968.1</v>
      </c>
      <c r="H318" s="26">
        <v>148968.1</v>
      </c>
      <c r="I318" s="26"/>
    </row>
    <row r="319" spans="1:9" s="5" customFormat="1" ht="14.25">
      <c r="A319" s="24" t="s">
        <v>371</v>
      </c>
      <c r="B319" s="25" t="s">
        <v>372</v>
      </c>
      <c r="C319" s="25" t="s">
        <v>6</v>
      </c>
      <c r="D319" s="40">
        <f aca="true" t="shared" si="46" ref="D319:G321">D320</f>
        <v>10</v>
      </c>
      <c r="E319" s="40">
        <f t="shared" si="46"/>
        <v>10</v>
      </c>
      <c r="F319" s="40">
        <f t="shared" si="46"/>
        <v>0</v>
      </c>
      <c r="G319" s="40">
        <f t="shared" si="46"/>
        <v>10</v>
      </c>
      <c r="H319" s="26">
        <v>10</v>
      </c>
      <c r="I319" s="26"/>
    </row>
    <row r="320" spans="1:9" s="5" customFormat="1" ht="32.25">
      <c r="A320" s="24" t="s">
        <v>373</v>
      </c>
      <c r="B320" s="25" t="s">
        <v>374</v>
      </c>
      <c r="C320" s="25" t="s">
        <v>6</v>
      </c>
      <c r="D320" s="40">
        <f t="shared" si="46"/>
        <v>10</v>
      </c>
      <c r="E320" s="40">
        <f t="shared" si="46"/>
        <v>10</v>
      </c>
      <c r="F320" s="40">
        <f t="shared" si="46"/>
        <v>0</v>
      </c>
      <c r="G320" s="40">
        <f t="shared" si="46"/>
        <v>10</v>
      </c>
      <c r="H320" s="26">
        <v>10</v>
      </c>
      <c r="I320" s="26"/>
    </row>
    <row r="321" spans="1:9" s="5" customFormat="1" ht="32.25">
      <c r="A321" s="24" t="s">
        <v>375</v>
      </c>
      <c r="B321" s="25" t="s">
        <v>376</v>
      </c>
      <c r="C321" s="25" t="s">
        <v>6</v>
      </c>
      <c r="D321" s="40">
        <f t="shared" si="46"/>
        <v>10</v>
      </c>
      <c r="E321" s="40">
        <f t="shared" si="46"/>
        <v>10</v>
      </c>
      <c r="F321" s="40">
        <f t="shared" si="46"/>
        <v>0</v>
      </c>
      <c r="G321" s="40">
        <f t="shared" si="46"/>
        <v>10</v>
      </c>
      <c r="H321" s="26">
        <v>10</v>
      </c>
      <c r="I321" s="26"/>
    </row>
    <row r="322" spans="1:9" s="5" customFormat="1" ht="14.25">
      <c r="A322" s="2" t="s">
        <v>63</v>
      </c>
      <c r="B322" s="3" t="s">
        <v>376</v>
      </c>
      <c r="C322" s="3" t="s">
        <v>64</v>
      </c>
      <c r="D322" s="30">
        <v>10</v>
      </c>
      <c r="E322" s="30">
        <v>10</v>
      </c>
      <c r="F322" s="30"/>
      <c r="G322" s="30">
        <v>10</v>
      </c>
      <c r="H322" s="4">
        <v>10</v>
      </c>
      <c r="I322" s="4"/>
    </row>
    <row r="323" spans="1:9" s="5" customFormat="1" ht="32.25">
      <c r="A323" s="24" t="s">
        <v>377</v>
      </c>
      <c r="B323" s="25" t="s">
        <v>378</v>
      </c>
      <c r="C323" s="25" t="s">
        <v>6</v>
      </c>
      <c r="D323" s="40">
        <f>D324+D330+D333+D336</f>
        <v>46315.4</v>
      </c>
      <c r="E323" s="40">
        <f>E324+E330+E333+E336</f>
        <v>45542.6</v>
      </c>
      <c r="F323" s="40">
        <f>F324+F330+F333+F336</f>
        <v>0</v>
      </c>
      <c r="G323" s="40">
        <f>G324+G330+G333+G336</f>
        <v>55815.4</v>
      </c>
      <c r="H323" s="26">
        <v>55042.6</v>
      </c>
      <c r="I323" s="26"/>
    </row>
    <row r="324" spans="1:9" s="5" customFormat="1" ht="21.75">
      <c r="A324" s="24" t="s">
        <v>379</v>
      </c>
      <c r="B324" s="25" t="s">
        <v>380</v>
      </c>
      <c r="C324" s="25" t="s">
        <v>6</v>
      </c>
      <c r="D324" s="40">
        <f>D325</f>
        <v>5562.9</v>
      </c>
      <c r="E324" s="40">
        <f>E325</f>
        <v>5562.9</v>
      </c>
      <c r="F324" s="40">
        <f>F325</f>
        <v>0</v>
      </c>
      <c r="G324" s="40">
        <f>G325</f>
        <v>5562.9</v>
      </c>
      <c r="H324" s="26">
        <v>5562.9</v>
      </c>
      <c r="I324" s="26"/>
    </row>
    <row r="325" spans="1:9" s="5" customFormat="1" ht="42.75">
      <c r="A325" s="24" t="s">
        <v>381</v>
      </c>
      <c r="B325" s="25" t="s">
        <v>382</v>
      </c>
      <c r="C325" s="25" t="s">
        <v>6</v>
      </c>
      <c r="D325" s="40">
        <f>D326+D327+D328+D329</f>
        <v>5562.9</v>
      </c>
      <c r="E325" s="40">
        <f>E326+E327+E328+E329</f>
        <v>5562.9</v>
      </c>
      <c r="F325" s="40">
        <f>F326+F327+F328+F329</f>
        <v>0</v>
      </c>
      <c r="G325" s="40">
        <f>G326+G327+G328+G329</f>
        <v>5562.9</v>
      </c>
      <c r="H325" s="26">
        <v>5562.9</v>
      </c>
      <c r="I325" s="26"/>
    </row>
    <row r="326" spans="1:9" s="5" customFormat="1" ht="22.5">
      <c r="A326" s="2" t="s">
        <v>124</v>
      </c>
      <c r="B326" s="3" t="s">
        <v>382</v>
      </c>
      <c r="C326" s="3" t="s">
        <v>125</v>
      </c>
      <c r="D326" s="30">
        <v>3953.1</v>
      </c>
      <c r="E326" s="30">
        <v>3953.1</v>
      </c>
      <c r="F326" s="30"/>
      <c r="G326" s="30">
        <v>3953.1</v>
      </c>
      <c r="H326" s="4">
        <v>3953.1</v>
      </c>
      <c r="I326" s="4"/>
    </row>
    <row r="327" spans="1:9" s="5" customFormat="1" ht="33.75">
      <c r="A327" s="2" t="s">
        <v>126</v>
      </c>
      <c r="B327" s="3" t="s">
        <v>382</v>
      </c>
      <c r="C327" s="3" t="s">
        <v>127</v>
      </c>
      <c r="D327" s="30">
        <v>0.7</v>
      </c>
      <c r="E327" s="30">
        <v>0.7</v>
      </c>
      <c r="F327" s="30"/>
      <c r="G327" s="30"/>
      <c r="H327" s="4"/>
      <c r="I327" s="4"/>
    </row>
    <row r="328" spans="1:9" s="5" customFormat="1" ht="33.75">
      <c r="A328" s="2" t="s">
        <v>128</v>
      </c>
      <c r="B328" s="3" t="s">
        <v>382</v>
      </c>
      <c r="C328" s="3" t="s">
        <v>129</v>
      </c>
      <c r="D328" s="30">
        <v>1193.1</v>
      </c>
      <c r="E328" s="30">
        <v>1193.1</v>
      </c>
      <c r="F328" s="30"/>
      <c r="G328" s="30">
        <v>1193.8</v>
      </c>
      <c r="H328" s="4">
        <v>1193.8</v>
      </c>
      <c r="I328" s="4"/>
    </row>
    <row r="329" spans="1:9" s="5" customFormat="1" ht="14.25">
      <c r="A329" s="2" t="s">
        <v>63</v>
      </c>
      <c r="B329" s="3" t="s">
        <v>382</v>
      </c>
      <c r="C329" s="3" t="s">
        <v>64</v>
      </c>
      <c r="D329" s="30">
        <v>416</v>
      </c>
      <c r="E329" s="30">
        <v>416</v>
      </c>
      <c r="F329" s="30"/>
      <c r="G329" s="30">
        <v>416</v>
      </c>
      <c r="H329" s="4">
        <v>416</v>
      </c>
      <c r="I329" s="4"/>
    </row>
    <row r="330" spans="1:9" s="5" customFormat="1" ht="14.25">
      <c r="A330" s="24" t="s">
        <v>397</v>
      </c>
      <c r="B330" s="25" t="s">
        <v>398</v>
      </c>
      <c r="C330" s="25" t="s">
        <v>6</v>
      </c>
      <c r="D330" s="40">
        <f aca="true" t="shared" si="47" ref="D330:G331">D331</f>
        <v>9500</v>
      </c>
      <c r="E330" s="40">
        <f t="shared" si="47"/>
        <v>9500</v>
      </c>
      <c r="F330" s="40">
        <f t="shared" si="47"/>
        <v>0</v>
      </c>
      <c r="G330" s="40">
        <f t="shared" si="47"/>
        <v>19000</v>
      </c>
      <c r="H330" s="26">
        <v>19000</v>
      </c>
      <c r="I330" s="26"/>
    </row>
    <row r="331" spans="1:9" s="5" customFormat="1" ht="14.25">
      <c r="A331" s="24" t="s">
        <v>399</v>
      </c>
      <c r="B331" s="25" t="s">
        <v>400</v>
      </c>
      <c r="C331" s="25" t="s">
        <v>6</v>
      </c>
      <c r="D331" s="40">
        <f t="shared" si="47"/>
        <v>9500</v>
      </c>
      <c r="E331" s="40">
        <f t="shared" si="47"/>
        <v>9500</v>
      </c>
      <c r="F331" s="40">
        <f t="shared" si="47"/>
        <v>0</v>
      </c>
      <c r="G331" s="40">
        <f t="shared" si="47"/>
        <v>19000</v>
      </c>
      <c r="H331" s="26">
        <v>19000</v>
      </c>
      <c r="I331" s="26"/>
    </row>
    <row r="332" spans="1:9" s="5" customFormat="1" ht="14.25">
      <c r="A332" s="2" t="s">
        <v>401</v>
      </c>
      <c r="B332" s="3" t="s">
        <v>400</v>
      </c>
      <c r="C332" s="3" t="s">
        <v>402</v>
      </c>
      <c r="D332" s="30">
        <v>9500</v>
      </c>
      <c r="E332" s="30">
        <v>9500</v>
      </c>
      <c r="F332" s="30"/>
      <c r="G332" s="30">
        <v>19000</v>
      </c>
      <c r="H332" s="4">
        <v>19000</v>
      </c>
      <c r="I332" s="4"/>
    </row>
    <row r="333" spans="1:9" s="5" customFormat="1" ht="32.25">
      <c r="A333" s="24" t="s">
        <v>383</v>
      </c>
      <c r="B333" s="25" t="s">
        <v>384</v>
      </c>
      <c r="C333" s="25" t="s">
        <v>6</v>
      </c>
      <c r="D333" s="40">
        <f aca="true" t="shared" si="48" ref="D333:G334">D334</f>
        <v>5000</v>
      </c>
      <c r="E333" s="40">
        <f t="shared" si="48"/>
        <v>4227.2</v>
      </c>
      <c r="F333" s="40">
        <f t="shared" si="48"/>
        <v>0</v>
      </c>
      <c r="G333" s="40">
        <f t="shared" si="48"/>
        <v>5000</v>
      </c>
      <c r="H333" s="26">
        <v>4227.2</v>
      </c>
      <c r="I333" s="26"/>
    </row>
    <row r="334" spans="1:9" s="5" customFormat="1" ht="14.25">
      <c r="A334" s="24" t="s">
        <v>385</v>
      </c>
      <c r="B334" s="25" t="s">
        <v>386</v>
      </c>
      <c r="C334" s="25" t="s">
        <v>6</v>
      </c>
      <c r="D334" s="40">
        <f t="shared" si="48"/>
        <v>5000</v>
      </c>
      <c r="E334" s="40">
        <f t="shared" si="48"/>
        <v>4227.2</v>
      </c>
      <c r="F334" s="40">
        <f t="shared" si="48"/>
        <v>0</v>
      </c>
      <c r="G334" s="40">
        <f t="shared" si="48"/>
        <v>5000</v>
      </c>
      <c r="H334" s="26">
        <v>4227.2</v>
      </c>
      <c r="I334" s="26"/>
    </row>
    <row r="335" spans="1:9" s="5" customFormat="1" ht="14.25">
      <c r="A335" s="2" t="s">
        <v>387</v>
      </c>
      <c r="B335" s="3" t="s">
        <v>386</v>
      </c>
      <c r="C335" s="3" t="s">
        <v>388</v>
      </c>
      <c r="D335" s="30">
        <f>4227.2+772.8</f>
        <v>5000</v>
      </c>
      <c r="E335" s="30">
        <v>4227.2</v>
      </c>
      <c r="F335" s="30"/>
      <c r="G335" s="30">
        <f>4227.2+772.8</f>
        <v>5000</v>
      </c>
      <c r="H335" s="4">
        <v>4227.2</v>
      </c>
      <c r="I335" s="4"/>
    </row>
    <row r="336" spans="1:9" s="5" customFormat="1" ht="42.75">
      <c r="A336" s="24" t="s">
        <v>389</v>
      </c>
      <c r="B336" s="25" t="s">
        <v>390</v>
      </c>
      <c r="C336" s="25" t="s">
        <v>6</v>
      </c>
      <c r="D336" s="40">
        <f>D337+D339</f>
        <v>26252.5</v>
      </c>
      <c r="E336" s="40">
        <f>E337+E339</f>
        <v>26252.5</v>
      </c>
      <c r="F336" s="40">
        <f>F337+F339</f>
        <v>0</v>
      </c>
      <c r="G336" s="40">
        <f>G337+G339</f>
        <v>26252.5</v>
      </c>
      <c r="H336" s="26">
        <v>26252.5</v>
      </c>
      <c r="I336" s="26"/>
    </row>
    <row r="337" spans="1:9" s="5" customFormat="1" ht="21.75">
      <c r="A337" s="24" t="s">
        <v>391</v>
      </c>
      <c r="B337" s="25" t="s">
        <v>392</v>
      </c>
      <c r="C337" s="25" t="s">
        <v>6</v>
      </c>
      <c r="D337" s="40">
        <f>D338</f>
        <v>2115</v>
      </c>
      <c r="E337" s="40">
        <f>E338</f>
        <v>2115</v>
      </c>
      <c r="F337" s="40">
        <f>F338</f>
        <v>0</v>
      </c>
      <c r="G337" s="40">
        <f>G338</f>
        <v>2115</v>
      </c>
      <c r="H337" s="26">
        <v>2115</v>
      </c>
      <c r="I337" s="26"/>
    </row>
    <row r="338" spans="1:9" s="5" customFormat="1" ht="14.25">
      <c r="A338" s="2" t="s">
        <v>393</v>
      </c>
      <c r="B338" s="3" t="s">
        <v>392</v>
      </c>
      <c r="C338" s="3" t="s">
        <v>394</v>
      </c>
      <c r="D338" s="30">
        <v>2115</v>
      </c>
      <c r="E338" s="30">
        <v>2115</v>
      </c>
      <c r="F338" s="30"/>
      <c r="G338" s="30">
        <v>2115</v>
      </c>
      <c r="H338" s="4">
        <v>2115</v>
      </c>
      <c r="I338" s="4"/>
    </row>
    <row r="339" spans="1:9" s="5" customFormat="1" ht="21.75">
      <c r="A339" s="24" t="s">
        <v>395</v>
      </c>
      <c r="B339" s="25" t="s">
        <v>396</v>
      </c>
      <c r="C339" s="25" t="s">
        <v>6</v>
      </c>
      <c r="D339" s="40">
        <f>D340</f>
        <v>24137.5</v>
      </c>
      <c r="E339" s="40">
        <f>E340</f>
        <v>24137.5</v>
      </c>
      <c r="F339" s="40">
        <f>F340</f>
        <v>0</v>
      </c>
      <c r="G339" s="40">
        <f>G340</f>
        <v>24137.5</v>
      </c>
      <c r="H339" s="26">
        <v>24137.5</v>
      </c>
      <c r="I339" s="26"/>
    </row>
    <row r="340" spans="1:9" s="5" customFormat="1" ht="14.25">
      <c r="A340" s="2" t="s">
        <v>393</v>
      </c>
      <c r="B340" s="3" t="s">
        <v>396</v>
      </c>
      <c r="C340" s="3" t="s">
        <v>394</v>
      </c>
      <c r="D340" s="30">
        <v>24137.5</v>
      </c>
      <c r="E340" s="30">
        <v>24137.5</v>
      </c>
      <c r="F340" s="30"/>
      <c r="G340" s="30">
        <v>24137.5</v>
      </c>
      <c r="H340" s="4">
        <v>24137.5</v>
      </c>
      <c r="I340" s="4"/>
    </row>
    <row r="341" spans="1:9" s="5" customFormat="1" ht="32.25">
      <c r="A341" s="24" t="s">
        <v>403</v>
      </c>
      <c r="B341" s="25" t="s">
        <v>404</v>
      </c>
      <c r="C341" s="25" t="s">
        <v>6</v>
      </c>
      <c r="D341" s="40">
        <f aca="true" t="shared" si="49" ref="D341:G343">D342</f>
        <v>10</v>
      </c>
      <c r="E341" s="40">
        <f t="shared" si="49"/>
        <v>10</v>
      </c>
      <c r="F341" s="40">
        <f t="shared" si="49"/>
        <v>0</v>
      </c>
      <c r="G341" s="40">
        <f t="shared" si="49"/>
        <v>10</v>
      </c>
      <c r="H341" s="26">
        <v>10</v>
      </c>
      <c r="I341" s="26"/>
    </row>
    <row r="342" spans="1:9" s="5" customFormat="1" ht="32.25">
      <c r="A342" s="24" t="s">
        <v>405</v>
      </c>
      <c r="B342" s="25" t="s">
        <v>406</v>
      </c>
      <c r="C342" s="25" t="s">
        <v>6</v>
      </c>
      <c r="D342" s="40">
        <f t="shared" si="49"/>
        <v>10</v>
      </c>
      <c r="E342" s="40">
        <f t="shared" si="49"/>
        <v>10</v>
      </c>
      <c r="F342" s="40">
        <f t="shared" si="49"/>
        <v>0</v>
      </c>
      <c r="G342" s="40">
        <f t="shared" si="49"/>
        <v>10</v>
      </c>
      <c r="H342" s="26">
        <v>10</v>
      </c>
      <c r="I342" s="26"/>
    </row>
    <row r="343" spans="1:9" s="5" customFormat="1" ht="21.75">
      <c r="A343" s="24" t="s">
        <v>407</v>
      </c>
      <c r="B343" s="25" t="s">
        <v>408</v>
      </c>
      <c r="C343" s="25" t="s">
        <v>6</v>
      </c>
      <c r="D343" s="40">
        <f t="shared" si="49"/>
        <v>10</v>
      </c>
      <c r="E343" s="40">
        <f t="shared" si="49"/>
        <v>10</v>
      </c>
      <c r="F343" s="40">
        <f t="shared" si="49"/>
        <v>0</v>
      </c>
      <c r="G343" s="40">
        <f t="shared" si="49"/>
        <v>10</v>
      </c>
      <c r="H343" s="26">
        <v>10</v>
      </c>
      <c r="I343" s="26"/>
    </row>
    <row r="344" spans="1:9" s="5" customFormat="1" ht="14.25">
      <c r="A344" s="2" t="s">
        <v>63</v>
      </c>
      <c r="B344" s="3" t="s">
        <v>408</v>
      </c>
      <c r="C344" s="3" t="s">
        <v>64</v>
      </c>
      <c r="D344" s="30">
        <v>10</v>
      </c>
      <c r="E344" s="30">
        <v>10</v>
      </c>
      <c r="F344" s="30"/>
      <c r="G344" s="30">
        <v>10</v>
      </c>
      <c r="H344" s="4">
        <v>10</v>
      </c>
      <c r="I344" s="4"/>
    </row>
    <row r="345" spans="1:9" s="5" customFormat="1" ht="21.75">
      <c r="A345" s="24" t="s">
        <v>409</v>
      </c>
      <c r="B345" s="25" t="s">
        <v>410</v>
      </c>
      <c r="C345" s="25" t="s">
        <v>6</v>
      </c>
      <c r="D345" s="40">
        <f>D346+D353</f>
        <v>6607.3</v>
      </c>
      <c r="E345" s="40">
        <f>E346+E353</f>
        <v>4735.3</v>
      </c>
      <c r="F345" s="40">
        <f>F346+F353</f>
        <v>0</v>
      </c>
      <c r="G345" s="40">
        <f>G346+G353</f>
        <v>4735.3</v>
      </c>
      <c r="H345" s="26">
        <v>4735.3</v>
      </c>
      <c r="I345" s="26"/>
    </row>
    <row r="346" spans="1:9" s="5" customFormat="1" ht="42.75">
      <c r="A346" s="24" t="s">
        <v>411</v>
      </c>
      <c r="B346" s="25" t="s">
        <v>412</v>
      </c>
      <c r="C346" s="25" t="s">
        <v>6</v>
      </c>
      <c r="D346" s="40">
        <f>D347</f>
        <v>6247.3</v>
      </c>
      <c r="E346" s="40">
        <f>E347</f>
        <v>4375.3</v>
      </c>
      <c r="F346" s="40">
        <f>F347</f>
        <v>0</v>
      </c>
      <c r="G346" s="40">
        <f>G347</f>
        <v>4375.3</v>
      </c>
      <c r="H346" s="26">
        <v>4375.3</v>
      </c>
      <c r="I346" s="26"/>
    </row>
    <row r="347" spans="1:9" s="5" customFormat="1" ht="14.25">
      <c r="A347" s="24" t="s">
        <v>413</v>
      </c>
      <c r="B347" s="25" t="s">
        <v>414</v>
      </c>
      <c r="C347" s="25" t="s">
        <v>6</v>
      </c>
      <c r="D347" s="40">
        <f>D348+D349+D350+D351+D352</f>
        <v>6247.3</v>
      </c>
      <c r="E347" s="40">
        <f>E348+E349+E350+E351+E352</f>
        <v>4375.3</v>
      </c>
      <c r="F347" s="40">
        <f>F348+F349+F350+F351+F352</f>
        <v>0</v>
      </c>
      <c r="G347" s="40">
        <f>G348+G349+G350+G351+G352</f>
        <v>4375.3</v>
      </c>
      <c r="H347" s="26">
        <v>4375.3</v>
      </c>
      <c r="I347" s="26"/>
    </row>
    <row r="348" spans="1:9" s="5" customFormat="1" ht="14.25">
      <c r="A348" s="2" t="s">
        <v>63</v>
      </c>
      <c r="B348" s="3" t="s">
        <v>414</v>
      </c>
      <c r="C348" s="3" t="s">
        <v>64</v>
      </c>
      <c r="D348" s="30">
        <v>834</v>
      </c>
      <c r="E348" s="30">
        <v>834</v>
      </c>
      <c r="F348" s="30"/>
      <c r="G348" s="30">
        <v>834</v>
      </c>
      <c r="H348" s="4">
        <v>834</v>
      </c>
      <c r="I348" s="4"/>
    </row>
    <row r="349" spans="1:9" s="5" customFormat="1" ht="14.25">
      <c r="A349" s="2" t="s">
        <v>76</v>
      </c>
      <c r="B349" s="3" t="s">
        <v>414</v>
      </c>
      <c r="C349" s="3" t="s">
        <v>77</v>
      </c>
      <c r="D349" s="30">
        <v>337</v>
      </c>
      <c r="E349" s="30">
        <v>337</v>
      </c>
      <c r="F349" s="30"/>
      <c r="G349" s="30">
        <v>337</v>
      </c>
      <c r="H349" s="4">
        <v>337</v>
      </c>
      <c r="I349" s="4"/>
    </row>
    <row r="350" spans="1:9" s="5" customFormat="1" ht="78.75">
      <c r="A350" s="2" t="s">
        <v>283</v>
      </c>
      <c r="B350" s="3" t="s">
        <v>414</v>
      </c>
      <c r="C350" s="3" t="s">
        <v>284</v>
      </c>
      <c r="D350" s="30">
        <f>3059.3+1872</f>
        <v>4931.3</v>
      </c>
      <c r="E350" s="30">
        <v>3059.3</v>
      </c>
      <c r="F350" s="30"/>
      <c r="G350" s="30">
        <v>3059.3</v>
      </c>
      <c r="H350" s="4">
        <v>3059.3</v>
      </c>
      <c r="I350" s="4"/>
    </row>
    <row r="351" spans="1:9" s="5" customFormat="1" ht="22.5">
      <c r="A351" s="2" t="s">
        <v>78</v>
      </c>
      <c r="B351" s="3" t="s">
        <v>414</v>
      </c>
      <c r="C351" s="3" t="s">
        <v>79</v>
      </c>
      <c r="D351" s="30">
        <v>5</v>
      </c>
      <c r="E351" s="30">
        <v>5</v>
      </c>
      <c r="F351" s="30"/>
      <c r="G351" s="30">
        <v>5</v>
      </c>
      <c r="H351" s="4">
        <v>5</v>
      </c>
      <c r="I351" s="4"/>
    </row>
    <row r="352" spans="1:9" s="5" customFormat="1" ht="14.25">
      <c r="A352" s="2" t="s">
        <v>415</v>
      </c>
      <c r="B352" s="3" t="s">
        <v>414</v>
      </c>
      <c r="C352" s="3" t="s">
        <v>416</v>
      </c>
      <c r="D352" s="30">
        <v>140</v>
      </c>
      <c r="E352" s="30">
        <v>140</v>
      </c>
      <c r="F352" s="30"/>
      <c r="G352" s="30">
        <v>140</v>
      </c>
      <c r="H352" s="4">
        <v>140</v>
      </c>
      <c r="I352" s="4"/>
    </row>
    <row r="353" spans="1:9" s="5" customFormat="1" ht="21.75">
      <c r="A353" s="24" t="s">
        <v>417</v>
      </c>
      <c r="B353" s="25" t="s">
        <v>418</v>
      </c>
      <c r="C353" s="25" t="s">
        <v>6</v>
      </c>
      <c r="D353" s="40">
        <f aca="true" t="shared" si="50" ref="D353:G354">D354</f>
        <v>360</v>
      </c>
      <c r="E353" s="40">
        <f t="shared" si="50"/>
        <v>360</v>
      </c>
      <c r="F353" s="40">
        <f t="shared" si="50"/>
        <v>0</v>
      </c>
      <c r="G353" s="40">
        <f t="shared" si="50"/>
        <v>360</v>
      </c>
      <c r="H353" s="26">
        <v>360</v>
      </c>
      <c r="I353" s="26"/>
    </row>
    <row r="354" spans="1:9" s="5" customFormat="1" ht="21.75">
      <c r="A354" s="24" t="s">
        <v>419</v>
      </c>
      <c r="B354" s="25" t="s">
        <v>420</v>
      </c>
      <c r="C354" s="25" t="s">
        <v>6</v>
      </c>
      <c r="D354" s="40">
        <f t="shared" si="50"/>
        <v>360</v>
      </c>
      <c r="E354" s="40">
        <f t="shared" si="50"/>
        <v>360</v>
      </c>
      <c r="F354" s="40">
        <f t="shared" si="50"/>
        <v>0</v>
      </c>
      <c r="G354" s="40">
        <f t="shared" si="50"/>
        <v>360</v>
      </c>
      <c r="H354" s="26">
        <v>360</v>
      </c>
      <c r="I354" s="26"/>
    </row>
    <row r="355" spans="1:9" s="5" customFormat="1" ht="14.25">
      <c r="A355" s="2" t="s">
        <v>63</v>
      </c>
      <c r="B355" s="3" t="s">
        <v>420</v>
      </c>
      <c r="C355" s="3" t="s">
        <v>64</v>
      </c>
      <c r="D355" s="30">
        <v>360</v>
      </c>
      <c r="E355" s="30">
        <v>360</v>
      </c>
      <c r="F355" s="30"/>
      <c r="G355" s="30">
        <v>360</v>
      </c>
      <c r="H355" s="4">
        <v>360</v>
      </c>
      <c r="I355" s="4"/>
    </row>
    <row r="356" spans="1:9" s="5" customFormat="1" ht="14.25">
      <c r="A356" s="24" t="s">
        <v>421</v>
      </c>
      <c r="B356" s="25" t="s">
        <v>422</v>
      </c>
      <c r="C356" s="25" t="s">
        <v>6</v>
      </c>
      <c r="D356" s="40">
        <f>D357+D361</f>
        <v>1024.3</v>
      </c>
      <c r="E356" s="40">
        <f>E357+E361</f>
        <v>1024.3</v>
      </c>
      <c r="F356" s="40">
        <f>F357+F361</f>
        <v>0</v>
      </c>
      <c r="G356" s="40">
        <f>G357+G361</f>
        <v>1067.8</v>
      </c>
      <c r="H356" s="26">
        <v>1067.8</v>
      </c>
      <c r="I356" s="26"/>
    </row>
    <row r="357" spans="1:9" s="5" customFormat="1" ht="42.75">
      <c r="A357" s="24" t="s">
        <v>427</v>
      </c>
      <c r="B357" s="25" t="s">
        <v>428</v>
      </c>
      <c r="C357" s="25" t="s">
        <v>6</v>
      </c>
      <c r="D357" s="40">
        <f>D358</f>
        <v>618.6</v>
      </c>
      <c r="E357" s="40">
        <f>E358</f>
        <v>618.6</v>
      </c>
      <c r="F357" s="40">
        <f>F358</f>
        <v>0</v>
      </c>
      <c r="G357" s="40">
        <f>G358</f>
        <v>618.6</v>
      </c>
      <c r="H357" s="26">
        <v>618.6</v>
      </c>
      <c r="I357" s="26"/>
    </row>
    <row r="358" spans="1:9" s="5" customFormat="1" ht="32.25">
      <c r="A358" s="24" t="s">
        <v>429</v>
      </c>
      <c r="B358" s="25" t="s">
        <v>430</v>
      </c>
      <c r="C358" s="25" t="s">
        <v>6</v>
      </c>
      <c r="D358" s="40">
        <f>D359+D360</f>
        <v>618.6</v>
      </c>
      <c r="E358" s="40">
        <f>E359+E360</f>
        <v>618.6</v>
      </c>
      <c r="F358" s="40">
        <f>F359+F360</f>
        <v>0</v>
      </c>
      <c r="G358" s="40">
        <f>G359+G360</f>
        <v>618.6</v>
      </c>
      <c r="H358" s="26">
        <v>618.6</v>
      </c>
      <c r="I358" s="26"/>
    </row>
    <row r="359" spans="1:9" s="5" customFormat="1" ht="22.5">
      <c r="A359" s="2" t="s">
        <v>124</v>
      </c>
      <c r="B359" s="3" t="s">
        <v>430</v>
      </c>
      <c r="C359" s="3" t="s">
        <v>125</v>
      </c>
      <c r="D359" s="30">
        <v>475.1</v>
      </c>
      <c r="E359" s="30">
        <v>475.1</v>
      </c>
      <c r="F359" s="30"/>
      <c r="G359" s="30">
        <v>475.1</v>
      </c>
      <c r="H359" s="4">
        <v>475.1</v>
      </c>
      <c r="I359" s="4"/>
    </row>
    <row r="360" spans="1:9" s="5" customFormat="1" ht="33.75">
      <c r="A360" s="2" t="s">
        <v>128</v>
      </c>
      <c r="B360" s="3" t="s">
        <v>430</v>
      </c>
      <c r="C360" s="3" t="s">
        <v>129</v>
      </c>
      <c r="D360" s="30">
        <v>143.5</v>
      </c>
      <c r="E360" s="30">
        <v>143.5</v>
      </c>
      <c r="F360" s="30"/>
      <c r="G360" s="30">
        <v>143.5</v>
      </c>
      <c r="H360" s="4">
        <v>143.5</v>
      </c>
      <c r="I360" s="4"/>
    </row>
    <row r="361" spans="1:9" s="5" customFormat="1" ht="74.25">
      <c r="A361" s="24" t="s">
        <v>423</v>
      </c>
      <c r="B361" s="25" t="s">
        <v>424</v>
      </c>
      <c r="C361" s="25" t="s">
        <v>6</v>
      </c>
      <c r="D361" s="40">
        <f>D362</f>
        <v>405.7</v>
      </c>
      <c r="E361" s="40">
        <f>E362</f>
        <v>405.7</v>
      </c>
      <c r="F361" s="40">
        <f>F362</f>
        <v>0</v>
      </c>
      <c r="G361" s="40">
        <f>G362</f>
        <v>449.2</v>
      </c>
      <c r="H361" s="26">
        <v>449.2</v>
      </c>
      <c r="I361" s="26"/>
    </row>
    <row r="362" spans="1:9" s="5" customFormat="1" ht="21.75">
      <c r="A362" s="24" t="s">
        <v>425</v>
      </c>
      <c r="B362" s="25" t="s">
        <v>426</v>
      </c>
      <c r="C362" s="25" t="s">
        <v>6</v>
      </c>
      <c r="D362" s="40">
        <f>D363+D364</f>
        <v>405.7</v>
      </c>
      <c r="E362" s="40">
        <f>E363+E364</f>
        <v>405.7</v>
      </c>
      <c r="F362" s="40">
        <f>F363+F364</f>
        <v>0</v>
      </c>
      <c r="G362" s="40">
        <f>G363+G364</f>
        <v>449.2</v>
      </c>
      <c r="H362" s="26">
        <v>449.2</v>
      </c>
      <c r="I362" s="26"/>
    </row>
    <row r="363" spans="1:9" s="5" customFormat="1" ht="22.5">
      <c r="A363" s="2" t="s">
        <v>124</v>
      </c>
      <c r="B363" s="3" t="s">
        <v>426</v>
      </c>
      <c r="C363" s="3" t="s">
        <v>125</v>
      </c>
      <c r="D363" s="30">
        <v>311.5</v>
      </c>
      <c r="E363" s="30">
        <v>311.5</v>
      </c>
      <c r="F363" s="30"/>
      <c r="G363" s="30">
        <v>345</v>
      </c>
      <c r="H363" s="4">
        <v>345</v>
      </c>
      <c r="I363" s="4"/>
    </row>
    <row r="364" spans="1:9" s="5" customFormat="1" ht="33.75">
      <c r="A364" s="2" t="s">
        <v>128</v>
      </c>
      <c r="B364" s="3" t="s">
        <v>426</v>
      </c>
      <c r="C364" s="3" t="s">
        <v>129</v>
      </c>
      <c r="D364" s="30">
        <v>94.2</v>
      </c>
      <c r="E364" s="30">
        <v>94.2</v>
      </c>
      <c r="F364" s="30"/>
      <c r="G364" s="30">
        <v>104.2</v>
      </c>
      <c r="H364" s="4">
        <v>104.2</v>
      </c>
      <c r="I364" s="4"/>
    </row>
    <row r="365" spans="1:9" s="5" customFormat="1" ht="32.25">
      <c r="A365" s="24" t="s">
        <v>431</v>
      </c>
      <c r="B365" s="25" t="s">
        <v>432</v>
      </c>
      <c r="C365" s="25" t="s">
        <v>6</v>
      </c>
      <c r="D365" s="40">
        <f aca="true" t="shared" si="51" ref="D365:G366">D366</f>
        <v>1765</v>
      </c>
      <c r="E365" s="40">
        <f t="shared" si="51"/>
        <v>1600</v>
      </c>
      <c r="F365" s="40">
        <f t="shared" si="51"/>
        <v>0</v>
      </c>
      <c r="G365" s="40">
        <f t="shared" si="51"/>
        <v>1600</v>
      </c>
      <c r="H365" s="26">
        <v>1600</v>
      </c>
      <c r="I365" s="26"/>
    </row>
    <row r="366" spans="1:9" s="5" customFormat="1" ht="53.25">
      <c r="A366" s="24" t="s">
        <v>433</v>
      </c>
      <c r="B366" s="25" t="s">
        <v>434</v>
      </c>
      <c r="C366" s="25" t="s">
        <v>6</v>
      </c>
      <c r="D366" s="40">
        <f t="shared" si="51"/>
        <v>1765</v>
      </c>
      <c r="E366" s="40">
        <f t="shared" si="51"/>
        <v>1600</v>
      </c>
      <c r="F366" s="40">
        <f t="shared" si="51"/>
        <v>0</v>
      </c>
      <c r="G366" s="40">
        <f t="shared" si="51"/>
        <v>1600</v>
      </c>
      <c r="H366" s="26">
        <v>1600</v>
      </c>
      <c r="I366" s="26"/>
    </row>
    <row r="367" spans="1:9" s="5" customFormat="1" ht="21.75">
      <c r="A367" s="24" t="s">
        <v>435</v>
      </c>
      <c r="B367" s="25" t="s">
        <v>436</v>
      </c>
      <c r="C367" s="25" t="s">
        <v>6</v>
      </c>
      <c r="D367" s="40">
        <f aca="true" t="shared" si="52" ref="D367:I367">D368+D369+D370+D371</f>
        <v>1765</v>
      </c>
      <c r="E367" s="40">
        <f t="shared" si="52"/>
        <v>1600</v>
      </c>
      <c r="F367" s="40">
        <f t="shared" si="52"/>
        <v>0</v>
      </c>
      <c r="G367" s="40">
        <f t="shared" si="52"/>
        <v>1600</v>
      </c>
      <c r="H367" s="40">
        <f t="shared" si="52"/>
        <v>1600</v>
      </c>
      <c r="I367" s="40">
        <f t="shared" si="52"/>
        <v>0</v>
      </c>
    </row>
    <row r="368" spans="1:9" s="5" customFormat="1" ht="22.5">
      <c r="A368" s="2" t="s">
        <v>124</v>
      </c>
      <c r="B368" s="3" t="s">
        <v>436</v>
      </c>
      <c r="C368" s="3" t="s">
        <v>125</v>
      </c>
      <c r="D368" s="30">
        <f>1100.1+11</f>
        <v>1111.1</v>
      </c>
      <c r="E368" s="30">
        <v>1100.1</v>
      </c>
      <c r="F368" s="30"/>
      <c r="G368" s="30">
        <v>1144.1</v>
      </c>
      <c r="H368" s="4">
        <v>1144.1</v>
      </c>
      <c r="I368" s="4"/>
    </row>
    <row r="369" spans="1:9" s="5" customFormat="1" ht="33.75">
      <c r="A369" s="2" t="s">
        <v>128</v>
      </c>
      <c r="B369" s="3" t="s">
        <v>436</v>
      </c>
      <c r="C369" s="3" t="s">
        <v>129</v>
      </c>
      <c r="D369" s="30">
        <f>332.2+3.5</f>
        <v>335.7</v>
      </c>
      <c r="E369" s="30">
        <v>332.2</v>
      </c>
      <c r="F369" s="30"/>
      <c r="G369" s="30">
        <v>345.5</v>
      </c>
      <c r="H369" s="4">
        <v>345.5</v>
      </c>
      <c r="I369" s="4"/>
    </row>
    <row r="370" spans="1:9" s="5" customFormat="1" ht="14.25">
      <c r="A370" s="2" t="s">
        <v>63</v>
      </c>
      <c r="B370" s="3" t="s">
        <v>436</v>
      </c>
      <c r="C370" s="3" t="s">
        <v>64</v>
      </c>
      <c r="D370" s="30">
        <f>167.7+0.5</f>
        <v>168.2</v>
      </c>
      <c r="E370" s="30">
        <v>167.7</v>
      </c>
      <c r="F370" s="30"/>
      <c r="G370" s="30">
        <v>110.4</v>
      </c>
      <c r="H370" s="4">
        <v>110.4</v>
      </c>
      <c r="I370" s="4"/>
    </row>
    <row r="371" spans="1:9" s="5" customFormat="1" ht="14.25">
      <c r="A371" s="43" t="s">
        <v>76</v>
      </c>
      <c r="B371" s="3" t="s">
        <v>436</v>
      </c>
      <c r="C371" s="3" t="s">
        <v>77</v>
      </c>
      <c r="D371" s="30">
        <v>150</v>
      </c>
      <c r="E371" s="30"/>
      <c r="F371" s="30"/>
      <c r="G371" s="30"/>
      <c r="H371" s="4"/>
      <c r="I371" s="4"/>
    </row>
    <row r="372" spans="1:9" s="5" customFormat="1" ht="32.25">
      <c r="A372" s="24" t="s">
        <v>437</v>
      </c>
      <c r="B372" s="25" t="s">
        <v>438</v>
      </c>
      <c r="C372" s="25" t="s">
        <v>6</v>
      </c>
      <c r="D372" s="40">
        <f aca="true" t="shared" si="53" ref="D372:I372">D373+D376+D379+D382</f>
        <v>65</v>
      </c>
      <c r="E372" s="40">
        <f t="shared" si="53"/>
        <v>65</v>
      </c>
      <c r="F372" s="40">
        <f t="shared" si="53"/>
        <v>0</v>
      </c>
      <c r="G372" s="40">
        <f t="shared" si="53"/>
        <v>65</v>
      </c>
      <c r="H372" s="26">
        <f t="shared" si="53"/>
        <v>65</v>
      </c>
      <c r="I372" s="26">
        <f t="shared" si="53"/>
        <v>0</v>
      </c>
    </row>
    <row r="373" spans="1:9" s="5" customFormat="1" ht="42.75">
      <c r="A373" s="24" t="s">
        <v>446</v>
      </c>
      <c r="B373" s="25" t="s">
        <v>447</v>
      </c>
      <c r="C373" s="25" t="s">
        <v>6</v>
      </c>
      <c r="D373" s="40">
        <f aca="true" t="shared" si="54" ref="D373:G374">D374</f>
        <v>18</v>
      </c>
      <c r="E373" s="40">
        <f t="shared" si="54"/>
        <v>18</v>
      </c>
      <c r="F373" s="40">
        <f t="shared" si="54"/>
        <v>0</v>
      </c>
      <c r="G373" s="40">
        <f t="shared" si="54"/>
        <v>18</v>
      </c>
      <c r="H373" s="26">
        <v>18</v>
      </c>
      <c r="I373" s="26"/>
    </row>
    <row r="374" spans="1:9" s="5" customFormat="1" ht="14.25">
      <c r="A374" s="24" t="s">
        <v>441</v>
      </c>
      <c r="B374" s="25" t="s">
        <v>448</v>
      </c>
      <c r="C374" s="25" t="s">
        <v>6</v>
      </c>
      <c r="D374" s="40">
        <f t="shared" si="54"/>
        <v>18</v>
      </c>
      <c r="E374" s="40">
        <f t="shared" si="54"/>
        <v>18</v>
      </c>
      <c r="F374" s="40">
        <f t="shared" si="54"/>
        <v>0</v>
      </c>
      <c r="G374" s="40">
        <f t="shared" si="54"/>
        <v>18</v>
      </c>
      <c r="H374" s="26">
        <v>18</v>
      </c>
      <c r="I374" s="26"/>
    </row>
    <row r="375" spans="1:9" s="5" customFormat="1" ht="14.25">
      <c r="A375" s="2" t="s">
        <v>63</v>
      </c>
      <c r="B375" s="3" t="s">
        <v>448</v>
      </c>
      <c r="C375" s="3" t="s">
        <v>64</v>
      </c>
      <c r="D375" s="30">
        <v>18</v>
      </c>
      <c r="E375" s="30">
        <v>18</v>
      </c>
      <c r="F375" s="30"/>
      <c r="G375" s="30">
        <v>18</v>
      </c>
      <c r="H375" s="4">
        <v>18</v>
      </c>
      <c r="I375" s="4"/>
    </row>
    <row r="376" spans="1:9" s="5" customFormat="1" ht="32.25">
      <c r="A376" s="24" t="s">
        <v>439</v>
      </c>
      <c r="B376" s="25" t="s">
        <v>440</v>
      </c>
      <c r="C376" s="25" t="s">
        <v>6</v>
      </c>
      <c r="D376" s="40">
        <f aca="true" t="shared" si="55" ref="D376:G377">D377</f>
        <v>25</v>
      </c>
      <c r="E376" s="40">
        <f t="shared" si="55"/>
        <v>25</v>
      </c>
      <c r="F376" s="40">
        <f t="shared" si="55"/>
        <v>0</v>
      </c>
      <c r="G376" s="40">
        <f t="shared" si="55"/>
        <v>25</v>
      </c>
      <c r="H376" s="26">
        <v>25</v>
      </c>
      <c r="I376" s="26"/>
    </row>
    <row r="377" spans="1:9" s="5" customFormat="1" ht="14.25">
      <c r="A377" s="24" t="s">
        <v>441</v>
      </c>
      <c r="B377" s="25" t="s">
        <v>442</v>
      </c>
      <c r="C377" s="25" t="s">
        <v>6</v>
      </c>
      <c r="D377" s="40">
        <f t="shared" si="55"/>
        <v>25</v>
      </c>
      <c r="E377" s="40">
        <f t="shared" si="55"/>
        <v>25</v>
      </c>
      <c r="F377" s="40">
        <f t="shared" si="55"/>
        <v>0</v>
      </c>
      <c r="G377" s="40">
        <f t="shared" si="55"/>
        <v>25</v>
      </c>
      <c r="H377" s="26">
        <v>25</v>
      </c>
      <c r="I377" s="26"/>
    </row>
    <row r="378" spans="1:9" s="5" customFormat="1" ht="14.25">
      <c r="A378" s="2" t="s">
        <v>63</v>
      </c>
      <c r="B378" s="3" t="s">
        <v>442</v>
      </c>
      <c r="C378" s="3" t="s">
        <v>64</v>
      </c>
      <c r="D378" s="30">
        <v>25</v>
      </c>
      <c r="E378" s="30">
        <v>25</v>
      </c>
      <c r="F378" s="30"/>
      <c r="G378" s="30">
        <v>25</v>
      </c>
      <c r="H378" s="4">
        <v>25</v>
      </c>
      <c r="I378" s="4"/>
    </row>
    <row r="379" spans="1:9" s="5" customFormat="1" ht="21.75">
      <c r="A379" s="24" t="s">
        <v>443</v>
      </c>
      <c r="B379" s="25" t="s">
        <v>444</v>
      </c>
      <c r="C379" s="25" t="s">
        <v>6</v>
      </c>
      <c r="D379" s="40">
        <f aca="true" t="shared" si="56" ref="D379:G380">D380</f>
        <v>15</v>
      </c>
      <c r="E379" s="40">
        <f t="shared" si="56"/>
        <v>15</v>
      </c>
      <c r="F379" s="40">
        <f t="shared" si="56"/>
        <v>0</v>
      </c>
      <c r="G379" s="40">
        <f t="shared" si="56"/>
        <v>15</v>
      </c>
      <c r="H379" s="26">
        <v>15</v>
      </c>
      <c r="I379" s="26"/>
    </row>
    <row r="380" spans="1:9" s="5" customFormat="1" ht="14.25">
      <c r="A380" s="24" t="s">
        <v>441</v>
      </c>
      <c r="B380" s="25" t="s">
        <v>445</v>
      </c>
      <c r="C380" s="25" t="s">
        <v>6</v>
      </c>
      <c r="D380" s="40">
        <f t="shared" si="56"/>
        <v>15</v>
      </c>
      <c r="E380" s="40">
        <f t="shared" si="56"/>
        <v>15</v>
      </c>
      <c r="F380" s="40">
        <f t="shared" si="56"/>
        <v>0</v>
      </c>
      <c r="G380" s="40">
        <f t="shared" si="56"/>
        <v>15</v>
      </c>
      <c r="H380" s="26">
        <v>15</v>
      </c>
      <c r="I380" s="26"/>
    </row>
    <row r="381" spans="1:9" s="5" customFormat="1" ht="14.25">
      <c r="A381" s="2" t="s">
        <v>63</v>
      </c>
      <c r="B381" s="3" t="s">
        <v>445</v>
      </c>
      <c r="C381" s="3" t="s">
        <v>64</v>
      </c>
      <c r="D381" s="30">
        <v>15</v>
      </c>
      <c r="E381" s="30">
        <v>15</v>
      </c>
      <c r="F381" s="30"/>
      <c r="G381" s="30">
        <v>15</v>
      </c>
      <c r="H381" s="4">
        <v>15</v>
      </c>
      <c r="I381" s="4"/>
    </row>
    <row r="382" spans="1:9" s="5" customFormat="1" ht="21.75">
      <c r="A382" s="24" t="s">
        <v>449</v>
      </c>
      <c r="B382" s="25" t="s">
        <v>450</v>
      </c>
      <c r="C382" s="25" t="s">
        <v>6</v>
      </c>
      <c r="D382" s="40">
        <f aca="true" t="shared" si="57" ref="D382:G383">D383</f>
        <v>7</v>
      </c>
      <c r="E382" s="40">
        <f t="shared" si="57"/>
        <v>7</v>
      </c>
      <c r="F382" s="40">
        <f t="shared" si="57"/>
        <v>0</v>
      </c>
      <c r="G382" s="40">
        <f t="shared" si="57"/>
        <v>7</v>
      </c>
      <c r="H382" s="26">
        <v>7</v>
      </c>
      <c r="I382" s="26"/>
    </row>
    <row r="383" spans="1:9" s="5" customFormat="1" ht="14.25">
      <c r="A383" s="24" t="s">
        <v>441</v>
      </c>
      <c r="B383" s="25" t="s">
        <v>451</v>
      </c>
      <c r="C383" s="25" t="s">
        <v>6</v>
      </c>
      <c r="D383" s="40">
        <f t="shared" si="57"/>
        <v>7</v>
      </c>
      <c r="E383" s="40">
        <f t="shared" si="57"/>
        <v>7</v>
      </c>
      <c r="F383" s="40">
        <f t="shared" si="57"/>
        <v>0</v>
      </c>
      <c r="G383" s="40">
        <f t="shared" si="57"/>
        <v>7</v>
      </c>
      <c r="H383" s="26">
        <v>7</v>
      </c>
      <c r="I383" s="26"/>
    </row>
    <row r="384" spans="1:9" s="5" customFormat="1" ht="14.25">
      <c r="A384" s="2" t="s">
        <v>63</v>
      </c>
      <c r="B384" s="3" t="s">
        <v>451</v>
      </c>
      <c r="C384" s="3" t="s">
        <v>64</v>
      </c>
      <c r="D384" s="30">
        <v>7</v>
      </c>
      <c r="E384" s="30">
        <v>7</v>
      </c>
      <c r="F384" s="30"/>
      <c r="G384" s="30">
        <v>7</v>
      </c>
      <c r="H384" s="4">
        <v>7</v>
      </c>
      <c r="I384" s="4"/>
    </row>
    <row r="385" spans="1:9" s="5" customFormat="1" ht="21.75">
      <c r="A385" s="24" t="s">
        <v>452</v>
      </c>
      <c r="B385" s="25" t="s">
        <v>453</v>
      </c>
      <c r="C385" s="25" t="s">
        <v>6</v>
      </c>
      <c r="D385" s="40">
        <f aca="true" t="shared" si="58" ref="D385:G387">D386</f>
        <v>168</v>
      </c>
      <c r="E385" s="40">
        <f t="shared" si="58"/>
        <v>168</v>
      </c>
      <c r="F385" s="40">
        <f t="shared" si="58"/>
        <v>0</v>
      </c>
      <c r="G385" s="40">
        <f t="shared" si="58"/>
        <v>168</v>
      </c>
      <c r="H385" s="26">
        <v>168</v>
      </c>
      <c r="I385" s="26"/>
    </row>
    <row r="386" spans="1:9" s="5" customFormat="1" ht="63.75">
      <c r="A386" s="24" t="s">
        <v>454</v>
      </c>
      <c r="B386" s="25" t="s">
        <v>455</v>
      </c>
      <c r="C386" s="25" t="s">
        <v>6</v>
      </c>
      <c r="D386" s="40">
        <f t="shared" si="58"/>
        <v>168</v>
      </c>
      <c r="E386" s="40">
        <f t="shared" si="58"/>
        <v>168</v>
      </c>
      <c r="F386" s="40">
        <f t="shared" si="58"/>
        <v>0</v>
      </c>
      <c r="G386" s="40">
        <f t="shared" si="58"/>
        <v>168</v>
      </c>
      <c r="H386" s="26">
        <v>168</v>
      </c>
      <c r="I386" s="26"/>
    </row>
    <row r="387" spans="1:9" s="5" customFormat="1" ht="32.25">
      <c r="A387" s="24" t="s">
        <v>456</v>
      </c>
      <c r="B387" s="25" t="s">
        <v>457</v>
      </c>
      <c r="C387" s="25" t="s">
        <v>6</v>
      </c>
      <c r="D387" s="40">
        <f t="shared" si="58"/>
        <v>168</v>
      </c>
      <c r="E387" s="40">
        <f t="shared" si="58"/>
        <v>168</v>
      </c>
      <c r="F387" s="40">
        <f t="shared" si="58"/>
        <v>0</v>
      </c>
      <c r="G387" s="40">
        <f t="shared" si="58"/>
        <v>168</v>
      </c>
      <c r="H387" s="26">
        <v>168</v>
      </c>
      <c r="I387" s="26"/>
    </row>
    <row r="388" spans="1:9" s="5" customFormat="1" ht="14.25">
      <c r="A388" s="2" t="s">
        <v>63</v>
      </c>
      <c r="B388" s="3" t="s">
        <v>457</v>
      </c>
      <c r="C388" s="3" t="s">
        <v>64</v>
      </c>
      <c r="D388" s="30">
        <v>168</v>
      </c>
      <c r="E388" s="30">
        <v>168</v>
      </c>
      <c r="F388" s="30"/>
      <c r="G388" s="30">
        <v>168</v>
      </c>
      <c r="H388" s="4">
        <v>168</v>
      </c>
      <c r="I388" s="4"/>
    </row>
    <row r="389" spans="1:9" s="5" customFormat="1" ht="14.25">
      <c r="A389" s="24" t="s">
        <v>458</v>
      </c>
      <c r="B389" s="25" t="s">
        <v>459</v>
      </c>
      <c r="C389" s="25" t="s">
        <v>6</v>
      </c>
      <c r="D389" s="40">
        <f aca="true" t="shared" si="59" ref="D389:G391">D390</f>
        <v>30</v>
      </c>
      <c r="E389" s="40">
        <f t="shared" si="59"/>
        <v>30</v>
      </c>
      <c r="F389" s="40">
        <f t="shared" si="59"/>
        <v>0</v>
      </c>
      <c r="G389" s="40">
        <f t="shared" si="59"/>
        <v>30</v>
      </c>
      <c r="H389" s="26">
        <v>30</v>
      </c>
      <c r="I389" s="26"/>
    </row>
    <row r="390" spans="1:9" s="5" customFormat="1" ht="32.25">
      <c r="A390" s="24" t="s">
        <v>460</v>
      </c>
      <c r="B390" s="25" t="s">
        <v>461</v>
      </c>
      <c r="C390" s="25" t="s">
        <v>6</v>
      </c>
      <c r="D390" s="40">
        <f t="shared" si="59"/>
        <v>30</v>
      </c>
      <c r="E390" s="40">
        <f t="shared" si="59"/>
        <v>30</v>
      </c>
      <c r="F390" s="40">
        <f t="shared" si="59"/>
        <v>0</v>
      </c>
      <c r="G390" s="40">
        <f t="shared" si="59"/>
        <v>30</v>
      </c>
      <c r="H390" s="26">
        <v>30</v>
      </c>
      <c r="I390" s="26"/>
    </row>
    <row r="391" spans="1:9" s="5" customFormat="1" ht="14.25">
      <c r="A391" s="24" t="s">
        <v>462</v>
      </c>
      <c r="B391" s="25" t="s">
        <v>463</v>
      </c>
      <c r="C391" s="25" t="s">
        <v>6</v>
      </c>
      <c r="D391" s="40">
        <f t="shared" si="59"/>
        <v>30</v>
      </c>
      <c r="E391" s="40">
        <f t="shared" si="59"/>
        <v>30</v>
      </c>
      <c r="F391" s="40">
        <f t="shared" si="59"/>
        <v>0</v>
      </c>
      <c r="G391" s="40">
        <f t="shared" si="59"/>
        <v>30</v>
      </c>
      <c r="H391" s="26">
        <v>30</v>
      </c>
      <c r="I391" s="26"/>
    </row>
    <row r="392" spans="1:9" s="5" customFormat="1" ht="14.25">
      <c r="A392" s="2" t="s">
        <v>63</v>
      </c>
      <c r="B392" s="3" t="s">
        <v>463</v>
      </c>
      <c r="C392" s="3" t="s">
        <v>64</v>
      </c>
      <c r="D392" s="30">
        <v>30</v>
      </c>
      <c r="E392" s="30">
        <v>30</v>
      </c>
      <c r="F392" s="30"/>
      <c r="G392" s="30">
        <v>30</v>
      </c>
      <c r="H392" s="4">
        <v>30</v>
      </c>
      <c r="I392" s="4"/>
    </row>
    <row r="393" spans="1:9" s="5" customFormat="1" ht="21.75">
      <c r="A393" s="24" t="s">
        <v>118</v>
      </c>
      <c r="B393" s="25" t="s">
        <v>464</v>
      </c>
      <c r="C393" s="25" t="s">
        <v>6</v>
      </c>
      <c r="D393" s="40">
        <f>D394+D402+D399</f>
        <v>84463.6</v>
      </c>
      <c r="E393" s="40">
        <f>E394+E402+E399</f>
        <v>87108.4</v>
      </c>
      <c r="F393" s="40">
        <f>F394+F402+F399</f>
        <v>0</v>
      </c>
      <c r="G393" s="40">
        <f>G394+G402+G399</f>
        <v>85466.6</v>
      </c>
      <c r="H393" s="26">
        <v>86239.4</v>
      </c>
      <c r="I393" s="26"/>
    </row>
    <row r="394" spans="1:9" s="5" customFormat="1" ht="32.25">
      <c r="A394" s="24" t="s">
        <v>429</v>
      </c>
      <c r="B394" s="25" t="s">
        <v>465</v>
      </c>
      <c r="C394" s="25" t="s">
        <v>6</v>
      </c>
      <c r="D394" s="40">
        <f>D395</f>
        <v>23218.1</v>
      </c>
      <c r="E394" s="40">
        <f>E395</f>
        <v>23218.1</v>
      </c>
      <c r="F394" s="40">
        <f>F395</f>
        <v>0</v>
      </c>
      <c r="G394" s="40">
        <f>G395</f>
        <v>23218.1</v>
      </c>
      <c r="H394" s="26">
        <v>23218.1</v>
      </c>
      <c r="I394" s="26"/>
    </row>
    <row r="395" spans="1:9" s="5" customFormat="1" ht="32.25">
      <c r="A395" s="24" t="s">
        <v>429</v>
      </c>
      <c r="B395" s="25" t="s">
        <v>466</v>
      </c>
      <c r="C395" s="25" t="s">
        <v>6</v>
      </c>
      <c r="D395" s="40">
        <f>D396+D397+D398</f>
        <v>23218.1</v>
      </c>
      <c r="E395" s="40">
        <f>E396+E397+E398</f>
        <v>23218.1</v>
      </c>
      <c r="F395" s="40">
        <f>F396+F397+F398</f>
        <v>0</v>
      </c>
      <c r="G395" s="40">
        <f>G396+G397+G398</f>
        <v>23218.1</v>
      </c>
      <c r="H395" s="26">
        <v>23218.1</v>
      </c>
      <c r="I395" s="26"/>
    </row>
    <row r="396" spans="1:9" s="5" customFormat="1" ht="22.5">
      <c r="A396" s="2" t="s">
        <v>124</v>
      </c>
      <c r="B396" s="3" t="s">
        <v>466</v>
      </c>
      <c r="C396" s="3" t="s">
        <v>125</v>
      </c>
      <c r="D396" s="30">
        <v>17670.1</v>
      </c>
      <c r="E396" s="30">
        <v>17670.1</v>
      </c>
      <c r="F396" s="30"/>
      <c r="G396" s="30">
        <v>17670.1</v>
      </c>
      <c r="H396" s="4">
        <v>17670.1</v>
      </c>
      <c r="I396" s="4"/>
    </row>
    <row r="397" spans="1:9" s="5" customFormat="1" ht="33.75">
      <c r="A397" s="2" t="s">
        <v>126</v>
      </c>
      <c r="B397" s="3" t="s">
        <v>466</v>
      </c>
      <c r="C397" s="3" t="s">
        <v>127</v>
      </c>
      <c r="D397" s="30">
        <v>4</v>
      </c>
      <c r="E397" s="30">
        <v>4</v>
      </c>
      <c r="F397" s="30"/>
      <c r="G397" s="30">
        <v>4</v>
      </c>
      <c r="H397" s="4">
        <v>4</v>
      </c>
      <c r="I397" s="4"/>
    </row>
    <row r="398" spans="1:9" s="5" customFormat="1" ht="33.75">
      <c r="A398" s="2" t="s">
        <v>128</v>
      </c>
      <c r="B398" s="3" t="s">
        <v>466</v>
      </c>
      <c r="C398" s="3" t="s">
        <v>129</v>
      </c>
      <c r="D398" s="30">
        <v>5544</v>
      </c>
      <c r="E398" s="30">
        <v>5544</v>
      </c>
      <c r="F398" s="30"/>
      <c r="G398" s="30">
        <v>5544</v>
      </c>
      <c r="H398" s="4">
        <v>5544</v>
      </c>
      <c r="I398" s="4"/>
    </row>
    <row r="399" spans="1:9" s="5" customFormat="1" ht="21.75">
      <c r="A399" s="24" t="s">
        <v>467</v>
      </c>
      <c r="B399" s="25" t="s">
        <v>468</v>
      </c>
      <c r="C399" s="25" t="s">
        <v>6</v>
      </c>
      <c r="D399" s="40">
        <f aca="true" t="shared" si="60" ref="D399:G400">D400</f>
        <v>1380</v>
      </c>
      <c r="E399" s="40">
        <f t="shared" si="60"/>
        <v>1380</v>
      </c>
      <c r="F399" s="40">
        <f t="shared" si="60"/>
        <v>0</v>
      </c>
      <c r="G399" s="40">
        <f t="shared" si="60"/>
        <v>1380</v>
      </c>
      <c r="H399" s="26">
        <v>1380</v>
      </c>
      <c r="I399" s="26"/>
    </row>
    <row r="400" spans="1:9" s="5" customFormat="1" ht="14.25">
      <c r="A400" s="24" t="s">
        <v>469</v>
      </c>
      <c r="B400" s="25" t="s">
        <v>470</v>
      </c>
      <c r="C400" s="25" t="s">
        <v>6</v>
      </c>
      <c r="D400" s="40">
        <f t="shared" si="60"/>
        <v>1380</v>
      </c>
      <c r="E400" s="40">
        <f t="shared" si="60"/>
        <v>1380</v>
      </c>
      <c r="F400" s="40">
        <f t="shared" si="60"/>
        <v>0</v>
      </c>
      <c r="G400" s="40">
        <f t="shared" si="60"/>
        <v>1380</v>
      </c>
      <c r="H400" s="26">
        <v>1380</v>
      </c>
      <c r="I400" s="26"/>
    </row>
    <row r="401" spans="1:9" s="5" customFormat="1" ht="14.25">
      <c r="A401" s="2" t="s">
        <v>471</v>
      </c>
      <c r="B401" s="3" t="s">
        <v>470</v>
      </c>
      <c r="C401" s="3" t="s">
        <v>472</v>
      </c>
      <c r="D401" s="30">
        <v>1380</v>
      </c>
      <c r="E401" s="30">
        <v>1380</v>
      </c>
      <c r="F401" s="30"/>
      <c r="G401" s="30">
        <v>1380</v>
      </c>
      <c r="H401" s="4">
        <v>1380</v>
      </c>
      <c r="I401" s="4"/>
    </row>
    <row r="402" spans="1:9" s="5" customFormat="1" ht="14.25">
      <c r="A402" s="24" t="s">
        <v>473</v>
      </c>
      <c r="B402" s="25" t="s">
        <v>474</v>
      </c>
      <c r="C402" s="25" t="s">
        <v>6</v>
      </c>
      <c r="D402" s="40">
        <f>D403+D406</f>
        <v>59865.5</v>
      </c>
      <c r="E402" s="40">
        <f>E403+E406</f>
        <v>62510.3</v>
      </c>
      <c r="F402" s="40">
        <f>F403+F406</f>
        <v>0</v>
      </c>
      <c r="G402" s="40">
        <f>G403+G406</f>
        <v>60868.5</v>
      </c>
      <c r="H402" s="26">
        <v>61641.3</v>
      </c>
      <c r="I402" s="26"/>
    </row>
    <row r="403" spans="1:9" s="5" customFormat="1" ht="21.75">
      <c r="A403" s="24" t="s">
        <v>475</v>
      </c>
      <c r="B403" s="25" t="s">
        <v>476</v>
      </c>
      <c r="C403" s="25" t="s">
        <v>6</v>
      </c>
      <c r="D403" s="40">
        <f>D404+D405</f>
        <v>16564.8</v>
      </c>
      <c r="E403" s="40">
        <v>16564.8</v>
      </c>
      <c r="F403" s="40"/>
      <c r="G403" s="40">
        <v>16695.8</v>
      </c>
      <c r="H403" s="26">
        <v>16695.8</v>
      </c>
      <c r="I403" s="26"/>
    </row>
    <row r="404" spans="1:9" s="5" customFormat="1" ht="14.25">
      <c r="A404" s="2" t="s">
        <v>67</v>
      </c>
      <c r="B404" s="3" t="s">
        <v>476</v>
      </c>
      <c r="C404" s="3" t="s">
        <v>68</v>
      </c>
      <c r="D404" s="30">
        <v>12722.6</v>
      </c>
      <c r="E404" s="30">
        <v>12722.6</v>
      </c>
      <c r="F404" s="30"/>
      <c r="G404" s="30">
        <v>12823.2</v>
      </c>
      <c r="H404" s="4">
        <v>12823.2</v>
      </c>
      <c r="I404" s="4"/>
    </row>
    <row r="405" spans="1:9" s="5" customFormat="1" ht="33.75">
      <c r="A405" s="2" t="s">
        <v>69</v>
      </c>
      <c r="B405" s="3" t="s">
        <v>476</v>
      </c>
      <c r="C405" s="3" t="s">
        <v>70</v>
      </c>
      <c r="D405" s="30">
        <v>3842.2</v>
      </c>
      <c r="E405" s="30">
        <v>3842.2</v>
      </c>
      <c r="F405" s="30"/>
      <c r="G405" s="30">
        <v>3872.6</v>
      </c>
      <c r="H405" s="4">
        <v>3872.6</v>
      </c>
      <c r="I405" s="4"/>
    </row>
    <row r="406" spans="1:9" s="5" customFormat="1" ht="14.25">
      <c r="A406" s="24" t="s">
        <v>473</v>
      </c>
      <c r="B406" s="25" t="s">
        <v>477</v>
      </c>
      <c r="C406" s="25" t="s">
        <v>6</v>
      </c>
      <c r="D406" s="40">
        <f>D407+D408</f>
        <v>43300.7</v>
      </c>
      <c r="E406" s="40">
        <f>E407+E408</f>
        <v>45945.5</v>
      </c>
      <c r="F406" s="40">
        <f>F407+F408</f>
        <v>0</v>
      </c>
      <c r="G406" s="40">
        <f>G407+G408</f>
        <v>44172.7</v>
      </c>
      <c r="H406" s="26">
        <v>44945.5</v>
      </c>
      <c r="I406" s="26"/>
    </row>
    <row r="407" spans="1:9" s="5" customFormat="1" ht="45">
      <c r="A407" s="2" t="s">
        <v>29</v>
      </c>
      <c r="B407" s="3" t="s">
        <v>477</v>
      </c>
      <c r="C407" s="3" t="s">
        <v>30</v>
      </c>
      <c r="D407" s="30">
        <f>38616.1-772.8-1872</f>
        <v>35971.299999999996</v>
      </c>
      <c r="E407" s="30">
        <v>38616.1</v>
      </c>
      <c r="F407" s="30"/>
      <c r="G407" s="30">
        <f>37616.1-772.8</f>
        <v>36843.299999999996</v>
      </c>
      <c r="H407" s="4">
        <v>37616.1</v>
      </c>
      <c r="I407" s="4"/>
    </row>
    <row r="408" spans="1:9" s="5" customFormat="1" ht="45">
      <c r="A408" s="2" t="s">
        <v>71</v>
      </c>
      <c r="B408" s="3" t="s">
        <v>477</v>
      </c>
      <c r="C408" s="3" t="s">
        <v>72</v>
      </c>
      <c r="D408" s="30">
        <v>7329.4</v>
      </c>
      <c r="E408" s="30">
        <v>7329.4</v>
      </c>
      <c r="F408" s="30"/>
      <c r="G408" s="30">
        <v>7329.4</v>
      </c>
      <c r="H408" s="4">
        <v>7329.4</v>
      </c>
      <c r="I408" s="4"/>
    </row>
    <row r="409" spans="1:9" s="5" customFormat="1" ht="42.75">
      <c r="A409" s="24" t="s">
        <v>478</v>
      </c>
      <c r="B409" s="25" t="s">
        <v>479</v>
      </c>
      <c r="C409" s="25" t="s">
        <v>6</v>
      </c>
      <c r="D409" s="40">
        <f aca="true" t="shared" si="61" ref="D409:G412">D410</f>
        <v>78</v>
      </c>
      <c r="E409" s="40">
        <f t="shared" si="61"/>
        <v>78</v>
      </c>
      <c r="F409" s="40">
        <f t="shared" si="61"/>
        <v>0</v>
      </c>
      <c r="G409" s="40">
        <f t="shared" si="61"/>
        <v>78</v>
      </c>
      <c r="H409" s="26">
        <v>78</v>
      </c>
      <c r="I409" s="26"/>
    </row>
    <row r="410" spans="1:9" s="5" customFormat="1" ht="14.25">
      <c r="A410" s="24" t="s">
        <v>480</v>
      </c>
      <c r="B410" s="25" t="s">
        <v>481</v>
      </c>
      <c r="C410" s="25" t="s">
        <v>6</v>
      </c>
      <c r="D410" s="40">
        <f t="shared" si="61"/>
        <v>78</v>
      </c>
      <c r="E410" s="40">
        <f t="shared" si="61"/>
        <v>78</v>
      </c>
      <c r="F410" s="40">
        <f t="shared" si="61"/>
        <v>0</v>
      </c>
      <c r="G410" s="40">
        <f t="shared" si="61"/>
        <v>78</v>
      </c>
      <c r="H410" s="26">
        <v>78</v>
      </c>
      <c r="I410" s="26"/>
    </row>
    <row r="411" spans="1:9" s="5" customFormat="1" ht="14.25">
      <c r="A411" s="24" t="s">
        <v>482</v>
      </c>
      <c r="B411" s="25" t="s">
        <v>483</v>
      </c>
      <c r="C411" s="25" t="s">
        <v>6</v>
      </c>
      <c r="D411" s="40">
        <f t="shared" si="61"/>
        <v>78</v>
      </c>
      <c r="E411" s="40">
        <f t="shared" si="61"/>
        <v>78</v>
      </c>
      <c r="F411" s="40">
        <f t="shared" si="61"/>
        <v>0</v>
      </c>
      <c r="G411" s="40">
        <f t="shared" si="61"/>
        <v>78</v>
      </c>
      <c r="H411" s="26">
        <v>78</v>
      </c>
      <c r="I411" s="26"/>
    </row>
    <row r="412" spans="1:9" s="5" customFormat="1" ht="21.75">
      <c r="A412" s="24" t="s">
        <v>484</v>
      </c>
      <c r="B412" s="25" t="s">
        <v>485</v>
      </c>
      <c r="C412" s="25" t="s">
        <v>6</v>
      </c>
      <c r="D412" s="40">
        <f t="shared" si="61"/>
        <v>78</v>
      </c>
      <c r="E412" s="40">
        <f t="shared" si="61"/>
        <v>78</v>
      </c>
      <c r="F412" s="40">
        <f t="shared" si="61"/>
        <v>0</v>
      </c>
      <c r="G412" s="40">
        <f t="shared" si="61"/>
        <v>78</v>
      </c>
      <c r="H412" s="26">
        <v>78</v>
      </c>
      <c r="I412" s="26"/>
    </row>
    <row r="413" spans="1:9" s="5" customFormat="1" ht="14.25">
      <c r="A413" s="2" t="s">
        <v>63</v>
      </c>
      <c r="B413" s="3" t="s">
        <v>485</v>
      </c>
      <c r="C413" s="3" t="s">
        <v>64</v>
      </c>
      <c r="D413" s="30">
        <v>78</v>
      </c>
      <c r="E413" s="30">
        <v>78</v>
      </c>
      <c r="F413" s="30"/>
      <c r="G413" s="30">
        <v>78</v>
      </c>
      <c r="H413" s="4">
        <v>78</v>
      </c>
      <c r="I413" s="4"/>
    </row>
    <row r="414" spans="1:9" s="5" customFormat="1" ht="42.75">
      <c r="A414" s="24" t="s">
        <v>486</v>
      </c>
      <c r="B414" s="25" t="s">
        <v>487</v>
      </c>
      <c r="C414" s="25" t="s">
        <v>6</v>
      </c>
      <c r="D414" s="40">
        <f>D415+D425</f>
        <v>905</v>
      </c>
      <c r="E414" s="40">
        <f>E415+E425</f>
        <v>905</v>
      </c>
      <c r="F414" s="40">
        <f>F415+F425</f>
        <v>0</v>
      </c>
      <c r="G414" s="40">
        <f>G415+G425</f>
        <v>979.8</v>
      </c>
      <c r="H414" s="26">
        <v>979.8</v>
      </c>
      <c r="I414" s="26"/>
    </row>
    <row r="415" spans="1:9" s="5" customFormat="1" ht="32.25">
      <c r="A415" s="24" t="s">
        <v>488</v>
      </c>
      <c r="B415" s="25" t="s">
        <v>489</v>
      </c>
      <c r="C415" s="25" t="s">
        <v>6</v>
      </c>
      <c r="D415" s="40">
        <f>D416+D419+D422</f>
        <v>250</v>
      </c>
      <c r="E415" s="40">
        <f>E416+E419+E422</f>
        <v>250</v>
      </c>
      <c r="F415" s="40">
        <f>F416+F419+F422</f>
        <v>0</v>
      </c>
      <c r="G415" s="40">
        <f>G416+G419+G422</f>
        <v>250</v>
      </c>
      <c r="H415" s="26">
        <v>250</v>
      </c>
      <c r="I415" s="26"/>
    </row>
    <row r="416" spans="1:9" s="5" customFormat="1" ht="32.25">
      <c r="A416" s="24" t="s">
        <v>490</v>
      </c>
      <c r="B416" s="25" t="s">
        <v>491</v>
      </c>
      <c r="C416" s="25" t="s">
        <v>6</v>
      </c>
      <c r="D416" s="40">
        <f aca="true" t="shared" si="62" ref="D416:G417">D417</f>
        <v>50</v>
      </c>
      <c r="E416" s="40">
        <f t="shared" si="62"/>
        <v>50</v>
      </c>
      <c r="F416" s="40">
        <f t="shared" si="62"/>
        <v>0</v>
      </c>
      <c r="G416" s="40">
        <f t="shared" si="62"/>
        <v>50</v>
      </c>
      <c r="H416" s="26">
        <v>50</v>
      </c>
      <c r="I416" s="26"/>
    </row>
    <row r="417" spans="1:9" s="5" customFormat="1" ht="21.75">
      <c r="A417" s="24" t="s">
        <v>492</v>
      </c>
      <c r="B417" s="25" t="s">
        <v>493</v>
      </c>
      <c r="C417" s="25" t="s">
        <v>6</v>
      </c>
      <c r="D417" s="40">
        <f t="shared" si="62"/>
        <v>50</v>
      </c>
      <c r="E417" s="40">
        <f t="shared" si="62"/>
        <v>50</v>
      </c>
      <c r="F417" s="40">
        <f t="shared" si="62"/>
        <v>0</v>
      </c>
      <c r="G417" s="40">
        <f t="shared" si="62"/>
        <v>50</v>
      </c>
      <c r="H417" s="26">
        <v>50</v>
      </c>
      <c r="I417" s="26"/>
    </row>
    <row r="418" spans="1:9" s="5" customFormat="1" ht="14.25">
      <c r="A418" s="2" t="s">
        <v>63</v>
      </c>
      <c r="B418" s="3" t="s">
        <v>493</v>
      </c>
      <c r="C418" s="3" t="s">
        <v>64</v>
      </c>
      <c r="D418" s="30">
        <v>50</v>
      </c>
      <c r="E418" s="30">
        <v>50</v>
      </c>
      <c r="F418" s="30"/>
      <c r="G418" s="30">
        <v>50</v>
      </c>
      <c r="H418" s="4">
        <v>50</v>
      </c>
      <c r="I418" s="4"/>
    </row>
    <row r="419" spans="1:9" s="5" customFormat="1" ht="42.75">
      <c r="A419" s="24" t="s">
        <v>494</v>
      </c>
      <c r="B419" s="25" t="s">
        <v>495</v>
      </c>
      <c r="C419" s="25" t="s">
        <v>6</v>
      </c>
      <c r="D419" s="40">
        <f aca="true" t="shared" si="63" ref="D419:G420">D420</f>
        <v>50</v>
      </c>
      <c r="E419" s="40">
        <f t="shared" si="63"/>
        <v>50</v>
      </c>
      <c r="F419" s="40">
        <f t="shared" si="63"/>
        <v>0</v>
      </c>
      <c r="G419" s="40">
        <f t="shared" si="63"/>
        <v>50</v>
      </c>
      <c r="H419" s="26">
        <v>50</v>
      </c>
      <c r="I419" s="26"/>
    </row>
    <row r="420" spans="1:9" s="5" customFormat="1" ht="21.75">
      <c r="A420" s="24" t="s">
        <v>492</v>
      </c>
      <c r="B420" s="25" t="s">
        <v>496</v>
      </c>
      <c r="C420" s="25" t="s">
        <v>6</v>
      </c>
      <c r="D420" s="40">
        <f t="shared" si="63"/>
        <v>50</v>
      </c>
      <c r="E420" s="40">
        <f t="shared" si="63"/>
        <v>50</v>
      </c>
      <c r="F420" s="40">
        <f t="shared" si="63"/>
        <v>0</v>
      </c>
      <c r="G420" s="40">
        <f t="shared" si="63"/>
        <v>50</v>
      </c>
      <c r="H420" s="26">
        <v>50</v>
      </c>
      <c r="I420" s="26"/>
    </row>
    <row r="421" spans="1:9" s="5" customFormat="1" ht="14.25">
      <c r="A421" s="2" t="s">
        <v>63</v>
      </c>
      <c r="B421" s="3" t="s">
        <v>496</v>
      </c>
      <c r="C421" s="3" t="s">
        <v>64</v>
      </c>
      <c r="D421" s="30">
        <v>50</v>
      </c>
      <c r="E421" s="30">
        <v>50</v>
      </c>
      <c r="F421" s="30"/>
      <c r="G421" s="30">
        <v>50</v>
      </c>
      <c r="H421" s="4">
        <v>50</v>
      </c>
      <c r="I421" s="4"/>
    </row>
    <row r="422" spans="1:9" s="5" customFormat="1" ht="53.25">
      <c r="A422" s="24" t="s">
        <v>497</v>
      </c>
      <c r="B422" s="25" t="s">
        <v>498</v>
      </c>
      <c r="C422" s="25" t="s">
        <v>6</v>
      </c>
      <c r="D422" s="40">
        <f aca="true" t="shared" si="64" ref="D422:G423">D423</f>
        <v>150</v>
      </c>
      <c r="E422" s="40">
        <f t="shared" si="64"/>
        <v>150</v>
      </c>
      <c r="F422" s="40">
        <f t="shared" si="64"/>
        <v>0</v>
      </c>
      <c r="G422" s="40">
        <f t="shared" si="64"/>
        <v>150</v>
      </c>
      <c r="H422" s="26">
        <v>150</v>
      </c>
      <c r="I422" s="26"/>
    </row>
    <row r="423" spans="1:9" s="5" customFormat="1" ht="21.75">
      <c r="A423" s="24" t="s">
        <v>499</v>
      </c>
      <c r="B423" s="25" t="s">
        <v>500</v>
      </c>
      <c r="C423" s="25" t="s">
        <v>6</v>
      </c>
      <c r="D423" s="40">
        <f t="shared" si="64"/>
        <v>150</v>
      </c>
      <c r="E423" s="40">
        <f t="shared" si="64"/>
        <v>150</v>
      </c>
      <c r="F423" s="40">
        <f t="shared" si="64"/>
        <v>0</v>
      </c>
      <c r="G423" s="40">
        <f t="shared" si="64"/>
        <v>150</v>
      </c>
      <c r="H423" s="26">
        <v>150</v>
      </c>
      <c r="I423" s="26"/>
    </row>
    <row r="424" spans="1:9" s="5" customFormat="1" ht="14.25">
      <c r="A424" s="2" t="s">
        <v>63</v>
      </c>
      <c r="B424" s="3" t="s">
        <v>500</v>
      </c>
      <c r="C424" s="3" t="s">
        <v>64</v>
      </c>
      <c r="D424" s="30">
        <v>150</v>
      </c>
      <c r="E424" s="30">
        <v>150</v>
      </c>
      <c r="F424" s="30"/>
      <c r="G424" s="30">
        <v>150</v>
      </c>
      <c r="H424" s="4">
        <v>150</v>
      </c>
      <c r="I424" s="4"/>
    </row>
    <row r="425" spans="1:9" s="5" customFormat="1" ht="32.25">
      <c r="A425" s="24" t="s">
        <v>501</v>
      </c>
      <c r="B425" s="25" t="s">
        <v>502</v>
      </c>
      <c r="C425" s="25" t="s">
        <v>6</v>
      </c>
      <c r="D425" s="40">
        <f>D426+D431+D435</f>
        <v>655</v>
      </c>
      <c r="E425" s="40">
        <f>E426+E431+E435</f>
        <v>655</v>
      </c>
      <c r="F425" s="40">
        <f>F426+F431+F435</f>
        <v>0</v>
      </c>
      <c r="G425" s="40">
        <f>G426+G431+G435</f>
        <v>729.8</v>
      </c>
      <c r="H425" s="26">
        <v>729.8</v>
      </c>
      <c r="I425" s="26"/>
    </row>
    <row r="426" spans="1:9" s="5" customFormat="1" ht="21.75">
      <c r="A426" s="24" t="s">
        <v>503</v>
      </c>
      <c r="B426" s="25" t="s">
        <v>504</v>
      </c>
      <c r="C426" s="25" t="s">
        <v>6</v>
      </c>
      <c r="D426" s="40">
        <f>D427+D429</f>
        <v>108</v>
      </c>
      <c r="E426" s="40">
        <f>E427+E429</f>
        <v>108</v>
      </c>
      <c r="F426" s="40">
        <f>F427+F429</f>
        <v>0</v>
      </c>
      <c r="G426" s="40">
        <f>G427+G429</f>
        <v>108</v>
      </c>
      <c r="H426" s="26">
        <v>108</v>
      </c>
      <c r="I426" s="26"/>
    </row>
    <row r="427" spans="1:9" s="5" customFormat="1" ht="21.75">
      <c r="A427" s="24" t="s">
        <v>507</v>
      </c>
      <c r="B427" s="25" t="s">
        <v>508</v>
      </c>
      <c r="C427" s="25" t="s">
        <v>6</v>
      </c>
      <c r="D427" s="40">
        <f>D428</f>
        <v>75</v>
      </c>
      <c r="E427" s="40">
        <f>E428</f>
        <v>75</v>
      </c>
      <c r="F427" s="40">
        <f>F428</f>
        <v>0</v>
      </c>
      <c r="G427" s="40">
        <f>G428</f>
        <v>75</v>
      </c>
      <c r="H427" s="26">
        <v>75</v>
      </c>
      <c r="I427" s="26"/>
    </row>
    <row r="428" spans="1:9" s="5" customFormat="1" ht="14.25">
      <c r="A428" s="2" t="s">
        <v>33</v>
      </c>
      <c r="B428" s="3" t="s">
        <v>508</v>
      </c>
      <c r="C428" s="3" t="s">
        <v>34</v>
      </c>
      <c r="D428" s="30">
        <v>75</v>
      </c>
      <c r="E428" s="30">
        <v>75</v>
      </c>
      <c r="F428" s="30"/>
      <c r="G428" s="30">
        <v>75</v>
      </c>
      <c r="H428" s="4">
        <v>75</v>
      </c>
      <c r="I428" s="4"/>
    </row>
    <row r="429" spans="1:9" s="5" customFormat="1" ht="21.75">
      <c r="A429" s="24" t="s">
        <v>505</v>
      </c>
      <c r="B429" s="25" t="s">
        <v>506</v>
      </c>
      <c r="C429" s="25" t="s">
        <v>6</v>
      </c>
      <c r="D429" s="40">
        <f>D430</f>
        <v>33</v>
      </c>
      <c r="E429" s="40">
        <f>E430</f>
        <v>33</v>
      </c>
      <c r="F429" s="40">
        <f>F430</f>
        <v>0</v>
      </c>
      <c r="G429" s="40">
        <f>G430</f>
        <v>33</v>
      </c>
      <c r="H429" s="26">
        <v>33</v>
      </c>
      <c r="I429" s="26"/>
    </row>
    <row r="430" spans="1:9" s="5" customFormat="1" ht="14.25">
      <c r="A430" s="2" t="s">
        <v>63</v>
      </c>
      <c r="B430" s="3" t="s">
        <v>506</v>
      </c>
      <c r="C430" s="3" t="s">
        <v>64</v>
      </c>
      <c r="D430" s="30">
        <v>33</v>
      </c>
      <c r="E430" s="30">
        <v>33</v>
      </c>
      <c r="F430" s="30"/>
      <c r="G430" s="30">
        <v>33</v>
      </c>
      <c r="H430" s="4">
        <v>33</v>
      </c>
      <c r="I430" s="4"/>
    </row>
    <row r="431" spans="1:9" s="5" customFormat="1" ht="21.75">
      <c r="A431" s="24" t="s">
        <v>509</v>
      </c>
      <c r="B431" s="25" t="s">
        <v>510</v>
      </c>
      <c r="C431" s="25" t="s">
        <v>6</v>
      </c>
      <c r="D431" s="40">
        <v>502</v>
      </c>
      <c r="E431" s="40">
        <v>502</v>
      </c>
      <c r="F431" s="40"/>
      <c r="G431" s="40">
        <v>576.8</v>
      </c>
      <c r="H431" s="26">
        <v>576.8</v>
      </c>
      <c r="I431" s="26"/>
    </row>
    <row r="432" spans="1:9" s="5" customFormat="1" ht="21.75">
      <c r="A432" s="24" t="s">
        <v>511</v>
      </c>
      <c r="B432" s="25" t="s">
        <v>512</v>
      </c>
      <c r="C432" s="25" t="s">
        <v>6</v>
      </c>
      <c r="D432" s="40">
        <f>D433+D434</f>
        <v>502</v>
      </c>
      <c r="E432" s="40">
        <f>E433+E434</f>
        <v>502</v>
      </c>
      <c r="F432" s="40">
        <f>F433+F434</f>
        <v>0</v>
      </c>
      <c r="G432" s="40">
        <f>G433+G434</f>
        <v>576.8</v>
      </c>
      <c r="H432" s="26">
        <v>576.8</v>
      </c>
      <c r="I432" s="26"/>
    </row>
    <row r="433" spans="1:9" s="5" customFormat="1" ht="22.5">
      <c r="A433" s="2" t="s">
        <v>124</v>
      </c>
      <c r="B433" s="3" t="s">
        <v>512</v>
      </c>
      <c r="C433" s="3" t="s">
        <v>125</v>
      </c>
      <c r="D433" s="30">
        <v>385.6</v>
      </c>
      <c r="E433" s="30">
        <v>385.6</v>
      </c>
      <c r="F433" s="30"/>
      <c r="G433" s="30">
        <v>443</v>
      </c>
      <c r="H433" s="4">
        <v>443</v>
      </c>
      <c r="I433" s="4"/>
    </row>
    <row r="434" spans="1:9" s="5" customFormat="1" ht="33.75">
      <c r="A434" s="2" t="s">
        <v>128</v>
      </c>
      <c r="B434" s="3" t="s">
        <v>512</v>
      </c>
      <c r="C434" s="3" t="s">
        <v>129</v>
      </c>
      <c r="D434" s="30">
        <v>116.4</v>
      </c>
      <c r="E434" s="30">
        <v>116.4</v>
      </c>
      <c r="F434" s="30"/>
      <c r="G434" s="30">
        <v>133.8</v>
      </c>
      <c r="H434" s="4">
        <v>133.8</v>
      </c>
      <c r="I434" s="4"/>
    </row>
    <row r="435" spans="1:9" s="5" customFormat="1" ht="32.25">
      <c r="A435" s="24" t="s">
        <v>513</v>
      </c>
      <c r="B435" s="25" t="s">
        <v>514</v>
      </c>
      <c r="C435" s="25" t="s">
        <v>6</v>
      </c>
      <c r="D435" s="40">
        <f aca="true" t="shared" si="65" ref="D435:G436">D436</f>
        <v>45</v>
      </c>
      <c r="E435" s="40">
        <f t="shared" si="65"/>
        <v>45</v>
      </c>
      <c r="F435" s="40">
        <f t="shared" si="65"/>
        <v>0</v>
      </c>
      <c r="G435" s="40">
        <f t="shared" si="65"/>
        <v>45</v>
      </c>
      <c r="H435" s="26">
        <v>45</v>
      </c>
      <c r="I435" s="26"/>
    </row>
    <row r="436" spans="1:9" s="5" customFormat="1" ht="32.25">
      <c r="A436" s="24" t="s">
        <v>513</v>
      </c>
      <c r="B436" s="25" t="s">
        <v>572</v>
      </c>
      <c r="C436" s="25" t="s">
        <v>6</v>
      </c>
      <c r="D436" s="40">
        <f t="shared" si="65"/>
        <v>45</v>
      </c>
      <c r="E436" s="40">
        <f t="shared" si="65"/>
        <v>45</v>
      </c>
      <c r="F436" s="40">
        <f t="shared" si="65"/>
        <v>0</v>
      </c>
      <c r="G436" s="40">
        <f t="shared" si="65"/>
        <v>45</v>
      </c>
      <c r="H436" s="26">
        <v>45</v>
      </c>
      <c r="I436" s="26"/>
    </row>
    <row r="437" spans="1:9" s="5" customFormat="1" ht="14.25">
      <c r="A437" s="2" t="s">
        <v>107</v>
      </c>
      <c r="B437" s="3" t="s">
        <v>572</v>
      </c>
      <c r="C437" s="3" t="s">
        <v>108</v>
      </c>
      <c r="D437" s="30">
        <v>45</v>
      </c>
      <c r="E437" s="30">
        <v>45</v>
      </c>
      <c r="F437" s="30"/>
      <c r="G437" s="30">
        <v>45</v>
      </c>
      <c r="H437" s="4">
        <v>45</v>
      </c>
      <c r="I437" s="4"/>
    </row>
    <row r="438" spans="1:9" s="5" customFormat="1" ht="32.25">
      <c r="A438" s="24" t="s">
        <v>547</v>
      </c>
      <c r="B438" s="25" t="s">
        <v>548</v>
      </c>
      <c r="C438" s="25" t="s">
        <v>6</v>
      </c>
      <c r="D438" s="40">
        <f aca="true" t="shared" si="66" ref="D438:G440">D439</f>
        <v>10</v>
      </c>
      <c r="E438" s="40">
        <f t="shared" si="66"/>
        <v>10</v>
      </c>
      <c r="F438" s="40">
        <f t="shared" si="66"/>
        <v>0</v>
      </c>
      <c r="G438" s="40">
        <f t="shared" si="66"/>
        <v>10</v>
      </c>
      <c r="H438" s="26">
        <v>10</v>
      </c>
      <c r="I438" s="26"/>
    </row>
    <row r="439" spans="1:9" s="5" customFormat="1" ht="32.25">
      <c r="A439" s="24" t="s">
        <v>549</v>
      </c>
      <c r="B439" s="25" t="s">
        <v>550</v>
      </c>
      <c r="C439" s="25" t="s">
        <v>6</v>
      </c>
      <c r="D439" s="40">
        <f t="shared" si="66"/>
        <v>10</v>
      </c>
      <c r="E439" s="40">
        <f t="shared" si="66"/>
        <v>10</v>
      </c>
      <c r="F439" s="40">
        <f t="shared" si="66"/>
        <v>0</v>
      </c>
      <c r="G439" s="40">
        <f t="shared" si="66"/>
        <v>10</v>
      </c>
      <c r="H439" s="26">
        <v>10</v>
      </c>
      <c r="I439" s="26"/>
    </row>
    <row r="440" spans="1:9" s="5" customFormat="1" ht="21.75">
      <c r="A440" s="24" t="s">
        <v>551</v>
      </c>
      <c r="B440" s="25" t="s">
        <v>552</v>
      </c>
      <c r="C440" s="25" t="s">
        <v>6</v>
      </c>
      <c r="D440" s="40">
        <f t="shared" si="66"/>
        <v>10</v>
      </c>
      <c r="E440" s="40">
        <f t="shared" si="66"/>
        <v>10</v>
      </c>
      <c r="F440" s="40">
        <f t="shared" si="66"/>
        <v>0</v>
      </c>
      <c r="G440" s="40">
        <f t="shared" si="66"/>
        <v>10</v>
      </c>
      <c r="H440" s="26">
        <v>10</v>
      </c>
      <c r="I440" s="26"/>
    </row>
    <row r="441" spans="1:9" s="5" customFormat="1" ht="14.25">
      <c r="A441" s="2" t="s">
        <v>63</v>
      </c>
      <c r="B441" s="3" t="s">
        <v>552</v>
      </c>
      <c r="C441" s="3" t="s">
        <v>64</v>
      </c>
      <c r="D441" s="30">
        <v>10</v>
      </c>
      <c r="E441" s="30">
        <v>10</v>
      </c>
      <c r="F441" s="30"/>
      <c r="G441" s="30">
        <v>10</v>
      </c>
      <c r="H441" s="4">
        <v>10</v>
      </c>
      <c r="I441" s="4"/>
    </row>
    <row r="442" spans="1:9" s="5" customFormat="1" ht="42.75">
      <c r="A442" s="24" t="s">
        <v>553</v>
      </c>
      <c r="B442" s="25" t="s">
        <v>554</v>
      </c>
      <c r="C442" s="25" t="s">
        <v>6</v>
      </c>
      <c r="D442" s="40">
        <f aca="true" t="shared" si="67" ref="D442:G444">D443</f>
        <v>75</v>
      </c>
      <c r="E442" s="40">
        <f t="shared" si="67"/>
        <v>75</v>
      </c>
      <c r="F442" s="40">
        <f t="shared" si="67"/>
        <v>0</v>
      </c>
      <c r="G442" s="40">
        <f t="shared" si="67"/>
        <v>75</v>
      </c>
      <c r="H442" s="26">
        <v>75</v>
      </c>
      <c r="I442" s="26"/>
    </row>
    <row r="443" spans="1:9" s="5" customFormat="1" ht="32.25">
      <c r="A443" s="24" t="s">
        <v>555</v>
      </c>
      <c r="B443" s="25" t="s">
        <v>556</v>
      </c>
      <c r="C443" s="25" t="s">
        <v>6</v>
      </c>
      <c r="D443" s="40">
        <f t="shared" si="67"/>
        <v>75</v>
      </c>
      <c r="E443" s="40">
        <f t="shared" si="67"/>
        <v>75</v>
      </c>
      <c r="F443" s="40">
        <f t="shared" si="67"/>
        <v>0</v>
      </c>
      <c r="G443" s="40">
        <f t="shared" si="67"/>
        <v>75</v>
      </c>
      <c r="H443" s="26">
        <v>75</v>
      </c>
      <c r="I443" s="26"/>
    </row>
    <row r="444" spans="1:9" s="5" customFormat="1" ht="21.75">
      <c r="A444" s="24" t="s">
        <v>507</v>
      </c>
      <c r="B444" s="25" t="s">
        <v>557</v>
      </c>
      <c r="C444" s="25" t="s">
        <v>6</v>
      </c>
      <c r="D444" s="40">
        <f t="shared" si="67"/>
        <v>75</v>
      </c>
      <c r="E444" s="40">
        <f t="shared" si="67"/>
        <v>75</v>
      </c>
      <c r="F444" s="40">
        <f t="shared" si="67"/>
        <v>0</v>
      </c>
      <c r="G444" s="40">
        <f t="shared" si="67"/>
        <v>75</v>
      </c>
      <c r="H444" s="26">
        <v>75</v>
      </c>
      <c r="I444" s="26"/>
    </row>
    <row r="445" spans="1:9" s="5" customFormat="1" ht="14.25">
      <c r="A445" s="2" t="s">
        <v>33</v>
      </c>
      <c r="B445" s="3" t="s">
        <v>557</v>
      </c>
      <c r="C445" s="3" t="s">
        <v>34</v>
      </c>
      <c r="D445" s="30">
        <v>75</v>
      </c>
      <c r="E445" s="30">
        <v>75</v>
      </c>
      <c r="F445" s="30"/>
      <c r="G445" s="30">
        <v>75</v>
      </c>
      <c r="H445" s="4">
        <v>75</v>
      </c>
      <c r="I445" s="4"/>
    </row>
    <row r="446" spans="1:9" s="5" customFormat="1" ht="42.75">
      <c r="A446" s="24" t="s">
        <v>558</v>
      </c>
      <c r="B446" s="25" t="s">
        <v>559</v>
      </c>
      <c r="C446" s="25" t="s">
        <v>6</v>
      </c>
      <c r="D446" s="40">
        <f>D447+D450</f>
        <v>50</v>
      </c>
      <c r="E446" s="40">
        <f>E447+E450</f>
        <v>50</v>
      </c>
      <c r="F446" s="40">
        <f>F447+F450</f>
        <v>0</v>
      </c>
      <c r="G446" s="40">
        <f>G447+G450</f>
        <v>50</v>
      </c>
      <c r="H446" s="26">
        <v>50</v>
      </c>
      <c r="I446" s="26"/>
    </row>
    <row r="447" spans="1:9" s="5" customFormat="1" ht="14.25">
      <c r="A447" s="24" t="s">
        <v>560</v>
      </c>
      <c r="B447" s="25" t="s">
        <v>561</v>
      </c>
      <c r="C447" s="25" t="s">
        <v>6</v>
      </c>
      <c r="D447" s="40">
        <f aca="true" t="shared" si="68" ref="D447:G448">D448</f>
        <v>25</v>
      </c>
      <c r="E447" s="40">
        <f t="shared" si="68"/>
        <v>25</v>
      </c>
      <c r="F447" s="40">
        <f t="shared" si="68"/>
        <v>0</v>
      </c>
      <c r="G447" s="40">
        <f t="shared" si="68"/>
        <v>25</v>
      </c>
      <c r="H447" s="26">
        <v>25</v>
      </c>
      <c r="I447" s="26"/>
    </row>
    <row r="448" spans="1:9" s="5" customFormat="1" ht="42.75">
      <c r="A448" s="24" t="s">
        <v>562</v>
      </c>
      <c r="B448" s="25" t="s">
        <v>563</v>
      </c>
      <c r="C448" s="25" t="s">
        <v>6</v>
      </c>
      <c r="D448" s="40">
        <f t="shared" si="68"/>
        <v>25</v>
      </c>
      <c r="E448" s="40">
        <f t="shared" si="68"/>
        <v>25</v>
      </c>
      <c r="F448" s="40">
        <f t="shared" si="68"/>
        <v>0</v>
      </c>
      <c r="G448" s="40">
        <f t="shared" si="68"/>
        <v>25</v>
      </c>
      <c r="H448" s="26">
        <v>25</v>
      </c>
      <c r="I448" s="26"/>
    </row>
    <row r="449" spans="1:9" s="5" customFormat="1" ht="14.25">
      <c r="A449" s="2" t="s">
        <v>63</v>
      </c>
      <c r="B449" s="3" t="s">
        <v>563</v>
      </c>
      <c r="C449" s="3" t="s">
        <v>64</v>
      </c>
      <c r="D449" s="30">
        <v>25</v>
      </c>
      <c r="E449" s="30">
        <v>25</v>
      </c>
      <c r="F449" s="30"/>
      <c r="G449" s="30">
        <v>25</v>
      </c>
      <c r="H449" s="4">
        <v>25</v>
      </c>
      <c r="I449" s="4"/>
    </row>
    <row r="450" spans="1:9" s="5" customFormat="1" ht="14.25">
      <c r="A450" s="24" t="s">
        <v>564</v>
      </c>
      <c r="B450" s="25" t="s">
        <v>565</v>
      </c>
      <c r="C450" s="25" t="s">
        <v>6</v>
      </c>
      <c r="D450" s="40">
        <f aca="true" t="shared" si="69" ref="D450:G451">D451</f>
        <v>25</v>
      </c>
      <c r="E450" s="40">
        <f t="shared" si="69"/>
        <v>25</v>
      </c>
      <c r="F450" s="40">
        <f t="shared" si="69"/>
        <v>0</v>
      </c>
      <c r="G450" s="40">
        <f t="shared" si="69"/>
        <v>25</v>
      </c>
      <c r="H450" s="26">
        <v>25</v>
      </c>
      <c r="I450" s="26"/>
    </row>
    <row r="451" spans="1:9" s="5" customFormat="1" ht="42.75">
      <c r="A451" s="24" t="s">
        <v>562</v>
      </c>
      <c r="B451" s="25" t="s">
        <v>566</v>
      </c>
      <c r="C451" s="25" t="s">
        <v>6</v>
      </c>
      <c r="D451" s="40">
        <f t="shared" si="69"/>
        <v>25</v>
      </c>
      <c r="E451" s="40">
        <f t="shared" si="69"/>
        <v>25</v>
      </c>
      <c r="F451" s="40">
        <f t="shared" si="69"/>
        <v>0</v>
      </c>
      <c r="G451" s="40">
        <f t="shared" si="69"/>
        <v>25</v>
      </c>
      <c r="H451" s="26">
        <v>25</v>
      </c>
      <c r="I451" s="26"/>
    </row>
    <row r="452" spans="1:9" s="5" customFormat="1" ht="14.25">
      <c r="A452" s="2" t="s">
        <v>63</v>
      </c>
      <c r="B452" s="3" t="s">
        <v>566</v>
      </c>
      <c r="C452" s="3" t="s">
        <v>64</v>
      </c>
      <c r="D452" s="30">
        <v>25</v>
      </c>
      <c r="E452" s="30">
        <v>25</v>
      </c>
      <c r="F452" s="30"/>
      <c r="G452" s="30">
        <v>25</v>
      </c>
      <c r="H452" s="4">
        <v>25</v>
      </c>
      <c r="I452" s="4"/>
    </row>
    <row r="453" spans="1:9" s="5" customFormat="1" ht="14.25">
      <c r="A453" s="24" t="s">
        <v>515</v>
      </c>
      <c r="B453" s="25" t="s">
        <v>516</v>
      </c>
      <c r="C453" s="25" t="s">
        <v>6</v>
      </c>
      <c r="D453" s="40">
        <f>D454+D459+D461+D463+D466+D469+D473+D475+D477+D479+D482+D485+D456</f>
        <v>9241.43</v>
      </c>
      <c r="E453" s="40">
        <f>E454+E459+E461+E463+E466+E469+E473+E475+E477+E479+E482+E485</f>
        <v>6241.4</v>
      </c>
      <c r="F453" s="40">
        <f>F454+F459+F461+F463+F466+F469+F473+F475+F477+F479+F482+F485</f>
        <v>0</v>
      </c>
      <c r="G453" s="40">
        <f>G454+G459+G461+G463+G466+G469+G473+G475+G477+G479+G482+G485</f>
        <v>6165.9</v>
      </c>
      <c r="H453" s="26">
        <v>6165.9</v>
      </c>
      <c r="I453" s="26"/>
    </row>
    <row r="454" spans="1:9" s="5" customFormat="1" ht="42.75">
      <c r="A454" s="24" t="s">
        <v>517</v>
      </c>
      <c r="B454" s="25" t="s">
        <v>518</v>
      </c>
      <c r="C454" s="25" t="s">
        <v>6</v>
      </c>
      <c r="D454" s="40">
        <f>D455</f>
        <v>5</v>
      </c>
      <c r="E454" s="40">
        <f>E455</f>
        <v>5</v>
      </c>
      <c r="F454" s="40">
        <f>F455</f>
        <v>0</v>
      </c>
      <c r="G454" s="40">
        <f>G455</f>
        <v>5</v>
      </c>
      <c r="H454" s="26">
        <v>5</v>
      </c>
      <c r="I454" s="26"/>
    </row>
    <row r="455" spans="1:9" s="5" customFormat="1" ht="14.25">
      <c r="A455" s="2" t="s">
        <v>63</v>
      </c>
      <c r="B455" s="3" t="s">
        <v>518</v>
      </c>
      <c r="C455" s="3" t="s">
        <v>64</v>
      </c>
      <c r="D455" s="30">
        <v>5</v>
      </c>
      <c r="E455" s="30">
        <v>5</v>
      </c>
      <c r="F455" s="30"/>
      <c r="G455" s="30">
        <v>5</v>
      </c>
      <c r="H455" s="4">
        <v>5</v>
      </c>
      <c r="I455" s="4"/>
    </row>
    <row r="456" spans="1:9" s="5" customFormat="1" ht="21.75">
      <c r="A456" s="24" t="s">
        <v>592</v>
      </c>
      <c r="B456" s="25" t="s">
        <v>591</v>
      </c>
      <c r="C456" s="25"/>
      <c r="D456" s="40">
        <f>D457+D458</f>
        <v>3000</v>
      </c>
      <c r="E456" s="40"/>
      <c r="F456" s="40"/>
      <c r="G456" s="40"/>
      <c r="H456" s="4"/>
      <c r="I456" s="4"/>
    </row>
    <row r="457" spans="1:9" s="5" customFormat="1" ht="33.75">
      <c r="A457" s="2" t="s">
        <v>543</v>
      </c>
      <c r="B457" s="3" t="s">
        <v>591</v>
      </c>
      <c r="C457" s="3" t="s">
        <v>544</v>
      </c>
      <c r="D457" s="30">
        <v>250</v>
      </c>
      <c r="E457" s="30"/>
      <c r="F457" s="30"/>
      <c r="G457" s="30"/>
      <c r="H457" s="4"/>
      <c r="I457" s="4"/>
    </row>
    <row r="458" spans="1:9" s="5" customFormat="1" ht="14.25">
      <c r="A458" s="2" t="s">
        <v>107</v>
      </c>
      <c r="B458" s="3" t="s">
        <v>591</v>
      </c>
      <c r="C458" s="3" t="s">
        <v>108</v>
      </c>
      <c r="D458" s="30">
        <v>2750</v>
      </c>
      <c r="E458" s="30"/>
      <c r="F458" s="30"/>
      <c r="G458" s="30"/>
      <c r="H458" s="4"/>
      <c r="I458" s="4"/>
    </row>
    <row r="459" spans="1:9" s="5" customFormat="1" ht="53.25">
      <c r="A459" s="24" t="s">
        <v>545</v>
      </c>
      <c r="B459" s="25" t="s">
        <v>546</v>
      </c>
      <c r="C459" s="25" t="s">
        <v>6</v>
      </c>
      <c r="D459" s="40">
        <f>D460</f>
        <v>6.2</v>
      </c>
      <c r="E459" s="40">
        <f>E460</f>
        <v>6.2</v>
      </c>
      <c r="F459" s="40">
        <f>F460</f>
        <v>0</v>
      </c>
      <c r="G459" s="40">
        <f>G460</f>
        <v>6.2</v>
      </c>
      <c r="H459" s="26">
        <v>6.2</v>
      </c>
      <c r="I459" s="26"/>
    </row>
    <row r="460" spans="1:9" s="5" customFormat="1" ht="14.25">
      <c r="A460" s="2" t="s">
        <v>63</v>
      </c>
      <c r="B460" s="3" t="s">
        <v>546</v>
      </c>
      <c r="C460" s="3" t="s">
        <v>64</v>
      </c>
      <c r="D460" s="30">
        <v>6.2</v>
      </c>
      <c r="E460" s="30">
        <v>6.2</v>
      </c>
      <c r="F460" s="30"/>
      <c r="G460" s="30">
        <v>6.2</v>
      </c>
      <c r="H460" s="4">
        <v>6.2</v>
      </c>
      <c r="I460" s="4"/>
    </row>
    <row r="461" spans="1:9" s="5" customFormat="1" ht="42.75">
      <c r="A461" s="24" t="s">
        <v>519</v>
      </c>
      <c r="B461" s="25" t="s">
        <v>520</v>
      </c>
      <c r="C461" s="25" t="s">
        <v>6</v>
      </c>
      <c r="D461" s="40">
        <f>D462</f>
        <v>80</v>
      </c>
      <c r="E461" s="40">
        <f>E462</f>
        <v>80</v>
      </c>
      <c r="F461" s="40">
        <f>F462</f>
        <v>0</v>
      </c>
      <c r="G461" s="40">
        <f>G462</f>
        <v>4.5</v>
      </c>
      <c r="H461" s="26">
        <v>4.5</v>
      </c>
      <c r="I461" s="26"/>
    </row>
    <row r="462" spans="1:9" s="5" customFormat="1" ht="14.25">
      <c r="A462" s="2" t="s">
        <v>63</v>
      </c>
      <c r="B462" s="3" t="s">
        <v>520</v>
      </c>
      <c r="C462" s="3" t="s">
        <v>64</v>
      </c>
      <c r="D462" s="30">
        <v>80</v>
      </c>
      <c r="E462" s="30">
        <v>80</v>
      </c>
      <c r="F462" s="30"/>
      <c r="G462" s="30">
        <v>4.5</v>
      </c>
      <c r="H462" s="4">
        <v>4.5</v>
      </c>
      <c r="I462" s="4"/>
    </row>
    <row r="463" spans="1:9" s="5" customFormat="1" ht="14.25">
      <c r="A463" s="24" t="s">
        <v>521</v>
      </c>
      <c r="B463" s="25" t="s">
        <v>522</v>
      </c>
      <c r="C463" s="25" t="s">
        <v>6</v>
      </c>
      <c r="D463" s="40">
        <f>D464+D465</f>
        <v>2244.8</v>
      </c>
      <c r="E463" s="40">
        <f>E464+E465</f>
        <v>2244.8</v>
      </c>
      <c r="F463" s="40">
        <f>F464+F465</f>
        <v>0</v>
      </c>
      <c r="G463" s="40">
        <f>G464+G465</f>
        <v>2244.8</v>
      </c>
      <c r="H463" s="26">
        <v>2244.8</v>
      </c>
      <c r="I463" s="26"/>
    </row>
    <row r="464" spans="1:9" s="5" customFormat="1" ht="22.5">
      <c r="A464" s="2" t="s">
        <v>124</v>
      </c>
      <c r="B464" s="3" t="s">
        <v>522</v>
      </c>
      <c r="C464" s="3" t="s">
        <v>125</v>
      </c>
      <c r="D464" s="30">
        <v>1724.1</v>
      </c>
      <c r="E464" s="30">
        <v>1724.1</v>
      </c>
      <c r="F464" s="30"/>
      <c r="G464" s="30">
        <v>1724.1</v>
      </c>
      <c r="H464" s="4">
        <v>1724.1</v>
      </c>
      <c r="I464" s="4"/>
    </row>
    <row r="465" spans="1:9" s="5" customFormat="1" ht="33.75">
      <c r="A465" s="2" t="s">
        <v>128</v>
      </c>
      <c r="B465" s="3" t="s">
        <v>522</v>
      </c>
      <c r="C465" s="3" t="s">
        <v>129</v>
      </c>
      <c r="D465" s="30">
        <v>520.7</v>
      </c>
      <c r="E465" s="30">
        <v>520.7</v>
      </c>
      <c r="F465" s="30"/>
      <c r="G465" s="30">
        <v>520.7</v>
      </c>
      <c r="H465" s="4">
        <v>520.7</v>
      </c>
      <c r="I465" s="4"/>
    </row>
    <row r="466" spans="1:9" s="5" customFormat="1" ht="14.25">
      <c r="A466" s="24" t="s">
        <v>523</v>
      </c>
      <c r="B466" s="25" t="s">
        <v>524</v>
      </c>
      <c r="C466" s="25" t="s">
        <v>6</v>
      </c>
      <c r="D466" s="40">
        <f>D467+D468</f>
        <v>142.5</v>
      </c>
      <c r="E466" s="40">
        <f>E467+E468</f>
        <v>142.5</v>
      </c>
      <c r="F466" s="40">
        <f>F467+F468</f>
        <v>0</v>
      </c>
      <c r="G466" s="40">
        <f>G467+G468</f>
        <v>142.5</v>
      </c>
      <c r="H466" s="26">
        <v>142.5</v>
      </c>
      <c r="I466" s="26"/>
    </row>
    <row r="467" spans="1:9" s="5" customFormat="1" ht="14.25">
      <c r="A467" s="2" t="s">
        <v>63</v>
      </c>
      <c r="B467" s="3" t="s">
        <v>524</v>
      </c>
      <c r="C467" s="3" t="s">
        <v>64</v>
      </c>
      <c r="D467" s="30">
        <v>141.5</v>
      </c>
      <c r="E467" s="30">
        <v>141.5</v>
      </c>
      <c r="F467" s="30"/>
      <c r="G467" s="30">
        <v>141.5</v>
      </c>
      <c r="H467" s="4">
        <v>141.5</v>
      </c>
      <c r="I467" s="4"/>
    </row>
    <row r="468" spans="1:9" s="5" customFormat="1" ht="14.25">
      <c r="A468" s="2" t="s">
        <v>415</v>
      </c>
      <c r="B468" s="3" t="s">
        <v>524</v>
      </c>
      <c r="C468" s="3" t="s">
        <v>416</v>
      </c>
      <c r="D468" s="30">
        <v>1</v>
      </c>
      <c r="E468" s="30">
        <v>1</v>
      </c>
      <c r="F468" s="30"/>
      <c r="G468" s="30">
        <v>1</v>
      </c>
      <c r="H468" s="4">
        <v>1</v>
      </c>
      <c r="I468" s="4"/>
    </row>
    <row r="469" spans="1:9" s="5" customFormat="1" ht="21.75">
      <c r="A469" s="24" t="s">
        <v>525</v>
      </c>
      <c r="B469" s="25" t="s">
        <v>526</v>
      </c>
      <c r="C469" s="25" t="s">
        <v>6</v>
      </c>
      <c r="D469" s="40">
        <f>D470+D471+D472</f>
        <v>1182.7</v>
      </c>
      <c r="E469" s="40">
        <f>E470+E471+E472</f>
        <v>1182.7</v>
      </c>
      <c r="F469" s="40">
        <f>F470+F471+F472</f>
        <v>0</v>
      </c>
      <c r="G469" s="40">
        <f>G470+G471+G472</f>
        <v>1182.7</v>
      </c>
      <c r="H469" s="26">
        <v>1182.7</v>
      </c>
      <c r="I469" s="26"/>
    </row>
    <row r="470" spans="1:9" s="5" customFormat="1" ht="22.5">
      <c r="A470" s="2" t="s">
        <v>124</v>
      </c>
      <c r="B470" s="3" t="s">
        <v>526</v>
      </c>
      <c r="C470" s="3" t="s">
        <v>125</v>
      </c>
      <c r="D470" s="30">
        <v>903</v>
      </c>
      <c r="E470" s="30">
        <v>903</v>
      </c>
      <c r="F470" s="30"/>
      <c r="G470" s="30">
        <v>903</v>
      </c>
      <c r="H470" s="4">
        <v>903</v>
      </c>
      <c r="I470" s="4"/>
    </row>
    <row r="471" spans="1:9" s="5" customFormat="1" ht="33.75">
      <c r="A471" s="2" t="s">
        <v>128</v>
      </c>
      <c r="B471" s="3" t="s">
        <v>526</v>
      </c>
      <c r="C471" s="3" t="s">
        <v>129</v>
      </c>
      <c r="D471" s="30">
        <v>269.7</v>
      </c>
      <c r="E471" s="30">
        <v>269.7</v>
      </c>
      <c r="F471" s="30"/>
      <c r="G471" s="30">
        <v>269.7</v>
      </c>
      <c r="H471" s="4">
        <v>269.7</v>
      </c>
      <c r="I471" s="4"/>
    </row>
    <row r="472" spans="1:9" s="5" customFormat="1" ht="14.25">
      <c r="A472" s="2" t="s">
        <v>63</v>
      </c>
      <c r="B472" s="3" t="s">
        <v>526</v>
      </c>
      <c r="C472" s="3" t="s">
        <v>64</v>
      </c>
      <c r="D472" s="30">
        <v>10</v>
      </c>
      <c r="E472" s="30">
        <v>10</v>
      </c>
      <c r="F472" s="30"/>
      <c r="G472" s="30">
        <v>10</v>
      </c>
      <c r="H472" s="4">
        <v>10</v>
      </c>
      <c r="I472" s="4"/>
    </row>
    <row r="473" spans="1:9" s="5" customFormat="1" ht="14.25">
      <c r="A473" s="24" t="s">
        <v>527</v>
      </c>
      <c r="B473" s="25" t="s">
        <v>528</v>
      </c>
      <c r="C473" s="25" t="s">
        <v>6</v>
      </c>
      <c r="D473" s="40">
        <f>D474</f>
        <v>300</v>
      </c>
      <c r="E473" s="40">
        <f>E474</f>
        <v>300</v>
      </c>
      <c r="F473" s="40">
        <f>F474</f>
        <v>0</v>
      </c>
      <c r="G473" s="40">
        <f>G474</f>
        <v>300</v>
      </c>
      <c r="H473" s="26">
        <v>300</v>
      </c>
      <c r="I473" s="26"/>
    </row>
    <row r="474" spans="1:9" s="5" customFormat="1" ht="14.25">
      <c r="A474" s="2" t="s">
        <v>529</v>
      </c>
      <c r="B474" s="3" t="s">
        <v>528</v>
      </c>
      <c r="C474" s="3" t="s">
        <v>530</v>
      </c>
      <c r="D474" s="30">
        <v>300</v>
      </c>
      <c r="E474" s="30">
        <v>300</v>
      </c>
      <c r="F474" s="30"/>
      <c r="G474" s="30">
        <v>300</v>
      </c>
      <c r="H474" s="4">
        <v>300</v>
      </c>
      <c r="I474" s="4"/>
    </row>
    <row r="475" spans="1:9" s="5" customFormat="1" ht="14.25">
      <c r="A475" s="24" t="s">
        <v>531</v>
      </c>
      <c r="B475" s="25" t="s">
        <v>532</v>
      </c>
      <c r="C475" s="25" t="s">
        <v>6</v>
      </c>
      <c r="D475" s="40">
        <f>D476</f>
        <v>600</v>
      </c>
      <c r="E475" s="40">
        <f>E476</f>
        <v>600</v>
      </c>
      <c r="F475" s="40">
        <f>F476</f>
        <v>0</v>
      </c>
      <c r="G475" s="40">
        <f>G476</f>
        <v>600</v>
      </c>
      <c r="H475" s="26">
        <v>600</v>
      </c>
      <c r="I475" s="26"/>
    </row>
    <row r="476" spans="1:9" s="5" customFormat="1" ht="14.25">
      <c r="A476" s="2" t="s">
        <v>63</v>
      </c>
      <c r="B476" s="3" t="s">
        <v>532</v>
      </c>
      <c r="C476" s="3" t="s">
        <v>64</v>
      </c>
      <c r="D476" s="30">
        <v>600</v>
      </c>
      <c r="E476" s="30">
        <v>600</v>
      </c>
      <c r="F476" s="30"/>
      <c r="G476" s="30">
        <v>600</v>
      </c>
      <c r="H476" s="4">
        <v>600</v>
      </c>
      <c r="I476" s="4"/>
    </row>
    <row r="477" spans="1:9" s="5" customFormat="1" ht="21.75">
      <c r="A477" s="24" t="s">
        <v>535</v>
      </c>
      <c r="B477" s="25" t="s">
        <v>536</v>
      </c>
      <c r="C477" s="25" t="s">
        <v>6</v>
      </c>
      <c r="D477" s="40">
        <f>D478</f>
        <v>175</v>
      </c>
      <c r="E477" s="40">
        <f>E478</f>
        <v>175</v>
      </c>
      <c r="F477" s="40">
        <f>F478</f>
        <v>0</v>
      </c>
      <c r="G477" s="40">
        <f>G478</f>
        <v>175</v>
      </c>
      <c r="H477" s="26">
        <v>175</v>
      </c>
      <c r="I477" s="26"/>
    </row>
    <row r="478" spans="1:9" s="5" customFormat="1" ht="14.25">
      <c r="A478" s="2" t="s">
        <v>80</v>
      </c>
      <c r="B478" s="3" t="s">
        <v>536</v>
      </c>
      <c r="C478" s="3" t="s">
        <v>81</v>
      </c>
      <c r="D478" s="30">
        <v>175</v>
      </c>
      <c r="E478" s="30">
        <v>175</v>
      </c>
      <c r="F478" s="30"/>
      <c r="G478" s="30">
        <v>175</v>
      </c>
      <c r="H478" s="4">
        <v>175</v>
      </c>
      <c r="I478" s="4"/>
    </row>
    <row r="479" spans="1:9" s="5" customFormat="1" ht="14.25">
      <c r="A479" s="24" t="s">
        <v>537</v>
      </c>
      <c r="B479" s="25" t="s">
        <v>538</v>
      </c>
      <c r="C479" s="25" t="s">
        <v>6</v>
      </c>
      <c r="D479" s="40">
        <f>D480+D481</f>
        <v>1160.7</v>
      </c>
      <c r="E479" s="40">
        <f>E480+E481</f>
        <v>1160.7</v>
      </c>
      <c r="F479" s="40">
        <f>F480+F481</f>
        <v>0</v>
      </c>
      <c r="G479" s="40">
        <f>G480+G481</f>
        <v>1160.7</v>
      </c>
      <c r="H479" s="26">
        <v>1160.7</v>
      </c>
      <c r="I479" s="26"/>
    </row>
    <row r="480" spans="1:9" s="5" customFormat="1" ht="22.5">
      <c r="A480" s="2" t="s">
        <v>124</v>
      </c>
      <c r="B480" s="3" t="s">
        <v>538</v>
      </c>
      <c r="C480" s="3" t="s">
        <v>125</v>
      </c>
      <c r="D480" s="30">
        <v>896.1</v>
      </c>
      <c r="E480" s="30">
        <v>896.1</v>
      </c>
      <c r="F480" s="30"/>
      <c r="G480" s="30">
        <v>896.1</v>
      </c>
      <c r="H480" s="4">
        <v>896.1</v>
      </c>
      <c r="I480" s="4"/>
    </row>
    <row r="481" spans="1:9" s="5" customFormat="1" ht="33.75">
      <c r="A481" s="2" t="s">
        <v>128</v>
      </c>
      <c r="B481" s="3" t="s">
        <v>538</v>
      </c>
      <c r="C481" s="3" t="s">
        <v>129</v>
      </c>
      <c r="D481" s="30">
        <v>264.6</v>
      </c>
      <c r="E481" s="30">
        <v>264.6</v>
      </c>
      <c r="F481" s="30"/>
      <c r="G481" s="30">
        <v>264.6</v>
      </c>
      <c r="H481" s="4">
        <v>264.6</v>
      </c>
      <c r="I481" s="4"/>
    </row>
    <row r="482" spans="1:9" s="5" customFormat="1" ht="32.25">
      <c r="A482" s="24" t="s">
        <v>539</v>
      </c>
      <c r="B482" s="25" t="s">
        <v>540</v>
      </c>
      <c r="C482" s="25" t="s">
        <v>6</v>
      </c>
      <c r="D482" s="40">
        <f>D483+D484</f>
        <v>100</v>
      </c>
      <c r="E482" s="40">
        <f>E483+E484</f>
        <v>100</v>
      </c>
      <c r="F482" s="40">
        <f>F483+F484</f>
        <v>0</v>
      </c>
      <c r="G482" s="40">
        <f>G483+G484</f>
        <v>100</v>
      </c>
      <c r="H482" s="26">
        <v>100</v>
      </c>
      <c r="I482" s="26"/>
    </row>
    <row r="483" spans="1:9" s="5" customFormat="1" ht="22.5">
      <c r="A483" s="2" t="s">
        <v>541</v>
      </c>
      <c r="B483" s="3" t="s">
        <v>540</v>
      </c>
      <c r="C483" s="3" t="s">
        <v>542</v>
      </c>
      <c r="D483" s="30">
        <v>50</v>
      </c>
      <c r="E483" s="30">
        <v>50</v>
      </c>
      <c r="F483" s="30"/>
      <c r="G483" s="30">
        <v>50</v>
      </c>
      <c r="H483" s="4">
        <v>50</v>
      </c>
      <c r="I483" s="4"/>
    </row>
    <row r="484" spans="1:9" s="5" customFormat="1" ht="33.75">
      <c r="A484" s="2" t="s">
        <v>543</v>
      </c>
      <c r="B484" s="3" t="s">
        <v>540</v>
      </c>
      <c r="C484" s="3" t="s">
        <v>544</v>
      </c>
      <c r="D484" s="30">
        <v>50</v>
      </c>
      <c r="E484" s="30">
        <v>50</v>
      </c>
      <c r="F484" s="30"/>
      <c r="G484" s="30">
        <v>50</v>
      </c>
      <c r="H484" s="4">
        <v>50</v>
      </c>
      <c r="I484" s="4"/>
    </row>
    <row r="485" spans="1:9" s="5" customFormat="1" ht="42.75">
      <c r="A485" s="24" t="s">
        <v>533</v>
      </c>
      <c r="B485" s="25" t="s">
        <v>534</v>
      </c>
      <c r="C485" s="25" t="s">
        <v>6</v>
      </c>
      <c r="D485" s="40">
        <f>D486</f>
        <v>244.53</v>
      </c>
      <c r="E485" s="40">
        <f>E486</f>
        <v>244.5</v>
      </c>
      <c r="F485" s="40">
        <f>F486</f>
        <v>0</v>
      </c>
      <c r="G485" s="40">
        <f>G486</f>
        <v>244.5</v>
      </c>
      <c r="H485" s="26">
        <v>244.5</v>
      </c>
      <c r="I485" s="26"/>
    </row>
    <row r="486" spans="1:9" s="5" customFormat="1" ht="78.75">
      <c r="A486" s="2" t="s">
        <v>283</v>
      </c>
      <c r="B486" s="3" t="s">
        <v>534</v>
      </c>
      <c r="C486" s="3" t="s">
        <v>284</v>
      </c>
      <c r="D486" s="30">
        <v>244.53</v>
      </c>
      <c r="E486" s="30">
        <v>244.5</v>
      </c>
      <c r="F486" s="30"/>
      <c r="G486" s="30">
        <v>244.5</v>
      </c>
      <c r="H486" s="4">
        <v>244.5</v>
      </c>
      <c r="I486" s="4"/>
    </row>
    <row r="487" spans="1:9" ht="15">
      <c r="A487" s="53" t="s">
        <v>11</v>
      </c>
      <c r="B487" s="53"/>
      <c r="C487" s="53"/>
      <c r="D487" s="41">
        <f>D18+D114+D129+D157+D231+D240+D253+D309+D318+D409+D414+D438+D442+D446+D453</f>
        <v>833955.4700000001</v>
      </c>
      <c r="E487" s="41">
        <f>E18+E114+E129+E157+E231+E240+E253+E309+E318+E409+E414+E438+E442+E446+E453</f>
        <v>755673.7999999998</v>
      </c>
      <c r="F487" s="41">
        <f>F18+F114+F129+F157+F231+F240+F253+F309+F318+F409+F414+F438+F442+F446+F453</f>
        <v>14205.7</v>
      </c>
      <c r="G487" s="41">
        <f>G18+G114+G129+G157+G231+G240+G253+G309+G318+G409+G414+G438+G442+G446+G453</f>
        <v>836259.44</v>
      </c>
      <c r="H487" s="20"/>
      <c r="I487" s="20"/>
    </row>
  </sheetData>
  <sheetProtection/>
  <mergeCells count="7">
    <mergeCell ref="A4:G4"/>
    <mergeCell ref="A487:C487"/>
    <mergeCell ref="A11:G11"/>
    <mergeCell ref="A13:A14"/>
    <mergeCell ref="B13:B14"/>
    <mergeCell ref="C13:C14"/>
    <mergeCell ref="D13:G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2014-06-17T11:45:06Z</cp:lastPrinted>
  <dcterms:created xsi:type="dcterms:W3CDTF">2014-06-17T11:01:50Z</dcterms:created>
  <dcterms:modified xsi:type="dcterms:W3CDTF">2021-10-05T12:37:15Z</dcterms:modified>
  <cp:category/>
  <cp:version/>
  <cp:contentType/>
  <cp:contentStatus/>
</cp:coreProperties>
</file>