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ЦБ" sheetId="1" r:id="rId1"/>
    <sheet name="крО" sheetId="2" r:id="rId2"/>
    <sheet name="крУР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<sst xmlns="http://schemas.openxmlformats.org/spreadsheetml/2006/main" count="425" uniqueCount="126">
  <si>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</si>
  <si>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</si>
  <si>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</si>
  <si>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</si>
  <si>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</si>
  <si>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</si>
  <si>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</si>
  <si>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</si>
  <si>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</si>
  <si>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</si>
  <si>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</si>
  <si>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</si>
  <si>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</si>
  <si>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</si>
  <si>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</si>
  <si>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</si>
  <si>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</si>
  <si>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</si>
  <si>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</si>
  <si>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</si>
  <si>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</si>
  <si>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</si>
  <si>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</si>
  <si>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</si>
  <si>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</si>
  <si>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</si>
  <si>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</si>
  <si>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</si>
  <si>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</si>
  <si>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</si>
  <si>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</si>
  <si>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</si>
  <si>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</si>
  <si>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</si>
  <si>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</si>
  <si>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</si>
  <si>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</si>
  <si>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</si>
  <si>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</si>
  <si>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</si>
  <si>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</si>
  <si>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</si>
  <si>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</si>
  <si>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</si>
  <si>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</si>
  <si>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</si>
  <si>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</si>
  <si>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</si>
  <si>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</si>
  <si>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</si>
  <si>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</si>
  <si>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</si>
  <si>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</si>
  <si>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</si>
  <si>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</si>
  <si>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</si>
  <si>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</si>
  <si>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</si>
  <si>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</si>
  <si>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</si>
  <si>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</si>
  <si>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</si>
  <si>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</si>
  <si>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</si>
  <si>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</si>
  <si>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</si>
  <si>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</si>
  <si>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</si>
  <si>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</si>
  <si>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</si>
  <si>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</si>
  <si>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</si>
  <si>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</si>
  <si>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</si>
  <si>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</si>
  <si>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</si>
  <si>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</si>
  <si>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</si>
  <si>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</si>
  <si>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</si>
  <si>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</si>
  <si>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</si>
  <si>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</si>
  <si>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</si>
  <si>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</si>
  <si>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</si>
  <si>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</si>
  <si>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</si>
  <si>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</si>
  <si>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</si>
  <si>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</si>
  <si>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</si>
  <si>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</si>
  <si>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</si>
  <si>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</si>
  <si>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</si>
  <si>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</si>
  <si>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</si>
  <si>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</si>
  <si>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</si>
  <si>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</si>
  <si>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</si>
  <si>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</si>
  <si>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руб.</t>
  </si>
  <si>
    <t>нет</t>
  </si>
  <si>
    <t>от 16 февраля 2018 года №176</t>
  </si>
  <si>
    <t>ПАО "Сбербанк России"</t>
  </si>
  <si>
    <t>Муниципальная долговая книга</t>
  </si>
  <si>
    <t xml:space="preserve"> </t>
  </si>
  <si>
    <t>Муниципальный контракт от 14.08.2020 №08135000001200098590001</t>
  </si>
  <si>
    <t>п/п №280445 от 20.08.20</t>
  </si>
  <si>
    <t>Решение Совета депутатов муниципального образования "Малопургинский район" №26-8-248 от 05.12.19 с учетом изменений от 21 мая 2020 года №29-5-274</t>
  </si>
  <si>
    <t>исп. Иванова Г.И.</t>
  </si>
  <si>
    <t>тел. 83413841279</t>
  </si>
  <si>
    <t>Глава муниципального образования "Малопургинский район"</t>
  </si>
  <si>
    <t>С.В. Юрин</t>
  </si>
  <si>
    <t>Муниципальный контракт от 26.10.2020 №08135000001200134030001</t>
  </si>
  <si>
    <t>п/п                            №519506                от 02.11.2020</t>
  </si>
  <si>
    <t>Решение Совета депутатов муниципального образования «Малопургинский район» от 5 декабря 2019 года № 26-5-245  с учетом изменении от 30 июля 2020 года № 30-4-294</t>
  </si>
  <si>
    <t>Начальник  Управления финансов</t>
  </si>
  <si>
    <t>Р.Р. Минагулова</t>
  </si>
  <si>
    <t>Муниципальный контракт от 09.03.2021 года №08135000001210004720001</t>
  </si>
  <si>
    <t>п/п №1 от 15.03.2021</t>
  </si>
  <si>
    <t>Банк "Йошкар-Ола"</t>
  </si>
  <si>
    <t>Решение Совета депутатов муниципального образования «Малопургинский район» от 3 декабря 2020 года №32-5-325 «О бюджете муниципального образования «Малопургинский район» на 2021 год и на плановый период 2022 и 2021 годов»</t>
  </si>
  <si>
    <t>на 01 июня 2021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</si>
</sst>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0.0000000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58" applyFont="1" applyBorder="1" applyAlignment="1">
      <alignment horizontal="center" vertical="center" wrapText="1"/>
    </xf>
    <xf numFmtId="164" fontId="0" fillId="0" borderId="10" xfId="58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5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58" applyNumberFormat="1" applyFont="1" applyBorder="1" applyAlignment="1">
      <alignment horizontal="center" vertical="center"/>
    </xf>
    <xf numFmtId="164" fontId="0" fillId="0" borderId="0" xfId="58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58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4" fontId="47" fillId="0" borderId="10" xfId="58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view="pageBreakPreview" zoomScale="91" zoomScaleSheetLayoutView="91" zoomScalePageLayoutView="0" workbookViewId="0" topLeftCell="A10">
      <selection activeCell="A5" sqref="A5"/>
    </sheetView>
  </sheetViews>
  <sheetFormatPr defaultColWidth="9.140625" defaultRowHeight="15"/>
  <cols>
    <col min="1" max="1" width="24.7109375" style="0" customWidth="1"/>
    <col min="2" max="2" width="6.140625" style="0" customWidth="1"/>
    <col min="3" max="3" width="3.57421875" style="0" customWidth="1"/>
    <col min="4" max="5" width="3.57421875" style="0" bestFit="1" customWidth="1"/>
    <col min="6" max="6" width="6.28125" style="0" bestFit="1" customWidth="1"/>
    <col min="7" max="7" width="11.140625" style="0" customWidth="1"/>
    <col min="8" max="8" width="3.57421875" style="0" bestFit="1" customWidth="1"/>
    <col min="9" max="9" width="3.57421875" style="0" customWidth="1"/>
    <col min="10" max="10" width="6.28125" style="0" bestFit="1" customWidth="1"/>
    <col min="11" max="13" width="3.57421875" style="0" bestFit="1" customWidth="1"/>
    <col min="14" max="14" width="8.00390625" style="0" customWidth="1"/>
    <col min="15" max="15" width="3.57421875" style="0" bestFit="1" customWidth="1"/>
    <col min="16" max="16" width="5.8515625" style="0" customWidth="1"/>
    <col min="17" max="17" width="6.28125" style="0" bestFit="1" customWidth="1"/>
    <col min="18" max="18" width="3.57421875" style="0" customWidth="1"/>
    <col min="19" max="19" width="3.57421875" style="0" bestFit="1" customWidth="1"/>
    <col min="20" max="20" width="4.421875" style="0" customWidth="1"/>
    <col min="21" max="21" width="3.57421875" style="0" bestFit="1" customWidth="1"/>
    <col min="22" max="22" width="4.8515625" style="0" customWidth="1"/>
    <col min="23" max="24" width="3.57421875" style="0" bestFit="1" customWidth="1"/>
    <col min="25" max="25" width="5.421875" style="0" customWidth="1"/>
    <col min="26" max="26" width="4.8515625" style="0" customWidth="1"/>
    <col min="27" max="27" width="6.28125" style="0" bestFit="1" customWidth="1"/>
    <col min="28" max="28" width="4.28125" style="0" customWidth="1"/>
    <col min="29" max="29" width="3.57421875" style="0" bestFit="1" customWidth="1"/>
    <col min="30" max="32" width="6.28125" style="0" bestFit="1" customWidth="1"/>
    <col min="33" max="33" width="7.28125" style="0" customWidth="1"/>
    <col min="34" max="34" width="5.28125" style="0" customWidth="1"/>
    <col min="35" max="37" width="3.57421875" style="0" customWidth="1"/>
  </cols>
  <sheetData>
    <row r="1" ht="23.25">
      <c r="H1" s="31" t="s">
        <v>107</v>
      </c>
    </row>
    <row r="2" ht="15">
      <c r="AK2" s="10" t="s">
        <v>41</v>
      </c>
    </row>
    <row r="3" ht="15">
      <c r="AK3" s="10" t="s">
        <v>42</v>
      </c>
    </row>
    <row r="4" spans="1:37" ht="15">
      <c r="A4" s="34" t="s">
        <v>125</v>
      </c>
      <c r="B4" s="9"/>
      <c r="C4" s="9"/>
      <c r="D4" s="9"/>
      <c r="AK4" s="10" t="s">
        <v>43</v>
      </c>
    </row>
    <row r="5" ht="15">
      <c r="AK5" s="10" t="s">
        <v>44</v>
      </c>
    </row>
    <row r="6" ht="15">
      <c r="AK6" s="10" t="s">
        <v>105</v>
      </c>
    </row>
    <row r="7" ht="18.75">
      <c r="F7" s="11" t="s">
        <v>40</v>
      </c>
    </row>
    <row r="9" spans="1:37" s="1" customFormat="1" ht="282.75" customHeight="1">
      <c r="A9" s="3"/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8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7" t="s">
        <v>23</v>
      </c>
      <c r="T9" s="7" t="s">
        <v>24</v>
      </c>
      <c r="U9" s="7" t="s">
        <v>25</v>
      </c>
      <c r="V9" s="7" t="s">
        <v>26</v>
      </c>
      <c r="W9" s="7" t="s">
        <v>27</v>
      </c>
      <c r="X9" s="7" t="s">
        <v>28</v>
      </c>
      <c r="Y9" s="7" t="s">
        <v>0</v>
      </c>
      <c r="Z9" s="8" t="s">
        <v>1</v>
      </c>
      <c r="AA9" s="7" t="s">
        <v>2</v>
      </c>
      <c r="AB9" s="7" t="s">
        <v>3</v>
      </c>
      <c r="AC9" s="7" t="s">
        <v>4</v>
      </c>
      <c r="AD9" s="7" t="s">
        <v>5</v>
      </c>
      <c r="AE9" s="7" t="s">
        <v>34</v>
      </c>
      <c r="AF9" s="7" t="s">
        <v>35</v>
      </c>
      <c r="AG9" s="7" t="s">
        <v>36</v>
      </c>
      <c r="AH9" s="7" t="s">
        <v>37</v>
      </c>
      <c r="AI9" s="7" t="s">
        <v>29</v>
      </c>
      <c r="AJ9" s="7" t="s">
        <v>30</v>
      </c>
      <c r="AK9" s="7" t="s">
        <v>31</v>
      </c>
    </row>
    <row r="10" spans="1:37" s="2" customFormat="1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</row>
    <row r="11" spans="1:37" ht="75">
      <c r="A11" s="3" t="s">
        <v>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">
      <c r="A12" s="5" t="s">
        <v>33</v>
      </c>
      <c r="B12" s="5" t="s">
        <v>45</v>
      </c>
      <c r="C12" s="5" t="s">
        <v>45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45</v>
      </c>
      <c r="N12" s="5"/>
      <c r="O12" s="5" t="s">
        <v>45</v>
      </c>
      <c r="P12" s="5"/>
      <c r="Q12" s="5" t="s">
        <v>45</v>
      </c>
      <c r="R12" s="5" t="s">
        <v>45</v>
      </c>
      <c r="S12" s="5"/>
      <c r="T12" s="5" t="s">
        <v>45</v>
      </c>
      <c r="U12" s="5"/>
      <c r="V12" s="5"/>
      <c r="W12" s="5"/>
      <c r="X12" s="5" t="s">
        <v>45</v>
      </c>
      <c r="Y12" s="5"/>
      <c r="Z12" s="5" t="s">
        <v>45</v>
      </c>
      <c r="AA12" s="5"/>
      <c r="AB12" s="5" t="s">
        <v>45</v>
      </c>
      <c r="AC12" s="5"/>
      <c r="AD12" s="5"/>
      <c r="AE12" s="5"/>
      <c r="AF12" s="5"/>
      <c r="AG12" s="5"/>
      <c r="AH12" s="5"/>
      <c r="AI12" s="5" t="s">
        <v>45</v>
      </c>
      <c r="AJ12" s="5" t="s">
        <v>45</v>
      </c>
      <c r="AK12" s="5" t="s">
        <v>45</v>
      </c>
    </row>
    <row r="13" spans="1:37" ht="75">
      <c r="A13" s="6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">
      <c r="A14" s="5" t="s">
        <v>33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/>
      <c r="AH14" s="5"/>
      <c r="AI14" s="5" t="s">
        <v>45</v>
      </c>
      <c r="AJ14" s="5" t="s">
        <v>45</v>
      </c>
      <c r="AK14" s="5" t="s">
        <v>45</v>
      </c>
    </row>
    <row r="15" spans="1:37" ht="15">
      <c r="A15" s="5" t="s">
        <v>32</v>
      </c>
      <c r="B15" s="5" t="s">
        <v>45</v>
      </c>
      <c r="C15" s="5" t="s">
        <v>45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/>
      <c r="O15" s="5" t="s">
        <v>45</v>
      </c>
      <c r="P15" s="5"/>
      <c r="Q15" s="5" t="s">
        <v>45</v>
      </c>
      <c r="R15" s="5" t="s">
        <v>45</v>
      </c>
      <c r="S15" s="5"/>
      <c r="T15" s="5" t="s">
        <v>45</v>
      </c>
      <c r="U15" s="5"/>
      <c r="V15" s="5"/>
      <c r="W15" s="5"/>
      <c r="X15" s="5" t="s">
        <v>45</v>
      </c>
      <c r="Y15" s="5"/>
      <c r="Z15" s="5" t="s">
        <v>45</v>
      </c>
      <c r="AA15" s="5"/>
      <c r="AB15" s="5" t="s">
        <v>45</v>
      </c>
      <c r="AC15" s="5"/>
      <c r="AD15" s="5"/>
      <c r="AE15" s="5"/>
      <c r="AF15" s="5"/>
      <c r="AG15" s="5" t="s">
        <v>45</v>
      </c>
      <c r="AH15" s="5"/>
      <c r="AI15" s="5" t="s">
        <v>45</v>
      </c>
      <c r="AJ15" s="5" t="s">
        <v>45</v>
      </c>
      <c r="AK15" s="5" t="s">
        <v>45</v>
      </c>
    </row>
    <row r="17" spans="2:32" ht="35.25" customHeight="1">
      <c r="B17" s="50" t="s">
        <v>114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Q17" s="26"/>
      <c r="W17" s="26" t="s">
        <v>115</v>
      </c>
      <c r="X17" s="10"/>
      <c r="Y17" s="9"/>
      <c r="AF17" s="10"/>
    </row>
    <row r="18" spans="3:32" ht="15">
      <c r="C18" t="s">
        <v>46</v>
      </c>
      <c r="X18" s="10"/>
      <c r="AF18" s="10"/>
    </row>
    <row r="19" spans="24:32" ht="15">
      <c r="X19" s="10"/>
      <c r="AF19" s="10"/>
    </row>
    <row r="20" spans="24:32" ht="15">
      <c r="X20" s="10"/>
      <c r="AF20" s="10"/>
    </row>
    <row r="21" spans="2:32" ht="15">
      <c r="B21" t="s">
        <v>119</v>
      </c>
      <c r="M21" t="s">
        <v>108</v>
      </c>
      <c r="Q21" t="s">
        <v>120</v>
      </c>
      <c r="AF21" s="10"/>
    </row>
    <row r="22" ht="15">
      <c r="C22" t="s">
        <v>46</v>
      </c>
    </row>
    <row r="26" spans="2:6" ht="15">
      <c r="B26" s="51" t="s">
        <v>112</v>
      </c>
      <c r="C26" s="51"/>
      <c r="D26" s="51"/>
      <c r="E26" s="51"/>
      <c r="F26" s="51"/>
    </row>
    <row r="27" spans="2:6" ht="15">
      <c r="B27" s="51" t="s">
        <v>113</v>
      </c>
      <c r="C27" s="51"/>
      <c r="D27" s="51"/>
      <c r="E27" s="51"/>
      <c r="F27" s="51"/>
    </row>
  </sheetData>
  <sheetProtection/>
  <mergeCells count="3">
    <mergeCell ref="B17:L17"/>
    <mergeCell ref="B26:F26"/>
    <mergeCell ref="B27:F27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="88" zoomScaleNormal="78" zoomScaleSheetLayoutView="88" zoomScalePageLayoutView="0" workbookViewId="0" topLeftCell="A4">
      <pane xSplit="1" ySplit="5" topLeftCell="G12" activePane="bottomRight" state="frozen"/>
      <selection pane="topLeft" activeCell="A4" sqref="A4"/>
      <selection pane="topRight" activeCell="B4" sqref="B4"/>
      <selection pane="bottomLeft" activeCell="A9" sqref="A9"/>
      <selection pane="bottomRight" activeCell="U12" sqref="U12"/>
    </sheetView>
  </sheetViews>
  <sheetFormatPr defaultColWidth="9.140625" defaultRowHeight="15"/>
  <cols>
    <col min="1" max="1" width="13.8515625" style="0" customWidth="1"/>
    <col min="2" max="2" width="17.8515625" style="0" customWidth="1"/>
    <col min="3" max="3" width="9.8515625" style="0" customWidth="1"/>
    <col min="4" max="4" width="11.140625" style="0" customWidth="1"/>
    <col min="5" max="5" width="6.28125" style="0" customWidth="1"/>
    <col min="6" max="6" width="11.57421875" style="0" customWidth="1"/>
    <col min="7" max="7" width="6.00390625" style="0" customWidth="1"/>
    <col min="8" max="8" width="10.00390625" style="0" customWidth="1"/>
    <col min="9" max="9" width="15.8515625" style="0" customWidth="1"/>
    <col min="10" max="10" width="6.00390625" style="0" customWidth="1"/>
    <col min="11" max="11" width="16.8515625" style="0" customWidth="1"/>
    <col min="12" max="12" width="12.28125" style="0" customWidth="1"/>
    <col min="13" max="13" width="19.00390625" style="0" customWidth="1"/>
    <col min="14" max="14" width="13.00390625" style="0" customWidth="1"/>
    <col min="15" max="15" width="17.8515625" style="0" customWidth="1"/>
    <col min="16" max="16" width="12.8515625" style="0" customWidth="1"/>
    <col min="17" max="17" width="18.00390625" style="0" customWidth="1"/>
    <col min="18" max="18" width="6.140625" style="0" customWidth="1"/>
    <col min="19" max="19" width="8.8515625" style="0" customWidth="1"/>
    <col min="20" max="20" width="6.28125" style="0" customWidth="1"/>
    <col min="21" max="22" width="17.28125" style="0" customWidth="1"/>
    <col min="23" max="23" width="19.8515625" style="0" customWidth="1"/>
    <col min="24" max="24" width="5.57421875" style="0" customWidth="1"/>
    <col min="25" max="25" width="15.28125" style="0" customWidth="1"/>
  </cols>
  <sheetData>
    <row r="1" spans="4:25" ht="23.25">
      <c r="D1" s="31" t="s">
        <v>107</v>
      </c>
      <c r="Y1" s="10" t="s">
        <v>68</v>
      </c>
    </row>
    <row r="2" ht="15">
      <c r="Y2" s="10" t="s">
        <v>42</v>
      </c>
    </row>
    <row r="3" spans="1:25" ht="15">
      <c r="A3" s="34" t="str">
        <f>ЦБ!A4</f>
        <v>на 01 июня 2021 года</v>
      </c>
      <c r="Y3" s="10" t="s">
        <v>43</v>
      </c>
    </row>
    <row r="4" ht="15">
      <c r="Y4" s="10" t="s">
        <v>44</v>
      </c>
    </row>
    <row r="5" ht="15">
      <c r="Y5" s="10" t="s">
        <v>105</v>
      </c>
    </row>
    <row r="6" spans="3:25" ht="51" customHeight="1">
      <c r="C6" s="52" t="s">
        <v>102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Y6" s="10"/>
    </row>
    <row r="8" spans="1:25" s="1" customFormat="1" ht="202.5" customHeight="1">
      <c r="A8" s="37"/>
      <c r="B8" s="38" t="s">
        <v>47</v>
      </c>
      <c r="C8" s="38" t="s">
        <v>48</v>
      </c>
      <c r="D8" s="38" t="s">
        <v>49</v>
      </c>
      <c r="E8" s="38" t="s">
        <v>50</v>
      </c>
      <c r="F8" s="38" t="s">
        <v>51</v>
      </c>
      <c r="G8" s="38" t="s">
        <v>12</v>
      </c>
      <c r="H8" s="38" t="s">
        <v>52</v>
      </c>
      <c r="I8" s="38" t="s">
        <v>53</v>
      </c>
      <c r="J8" s="38" t="s">
        <v>54</v>
      </c>
      <c r="K8" s="38" t="s">
        <v>55</v>
      </c>
      <c r="L8" s="38" t="s">
        <v>56</v>
      </c>
      <c r="M8" s="38" t="s">
        <v>70</v>
      </c>
      <c r="N8" s="38" t="s">
        <v>57</v>
      </c>
      <c r="O8" s="38" t="s">
        <v>58</v>
      </c>
      <c r="P8" s="38" t="s">
        <v>59</v>
      </c>
      <c r="Q8" s="38" t="s">
        <v>60</v>
      </c>
      <c r="R8" s="38" t="s">
        <v>61</v>
      </c>
      <c r="S8" s="38" t="s">
        <v>62</v>
      </c>
      <c r="T8" s="38" t="s">
        <v>63</v>
      </c>
      <c r="U8" s="38" t="s">
        <v>64</v>
      </c>
      <c r="V8" s="38" t="s">
        <v>65</v>
      </c>
      <c r="W8" s="38" t="s">
        <v>66</v>
      </c>
      <c r="X8" s="38" t="s">
        <v>30</v>
      </c>
      <c r="Y8" s="38" t="s">
        <v>31</v>
      </c>
    </row>
    <row r="9" spans="1:25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s="27" customFormat="1" ht="181.5" customHeight="1">
      <c r="A10" s="53"/>
      <c r="B10" s="28" t="s">
        <v>109</v>
      </c>
      <c r="C10" s="28" t="s">
        <v>110</v>
      </c>
      <c r="D10" s="30" t="s">
        <v>45</v>
      </c>
      <c r="E10" s="30" t="s">
        <v>45</v>
      </c>
      <c r="F10" s="28" t="s">
        <v>106</v>
      </c>
      <c r="G10" s="29" t="s">
        <v>103</v>
      </c>
      <c r="H10" s="30">
        <v>44063</v>
      </c>
      <c r="I10" s="29">
        <v>6.5</v>
      </c>
      <c r="J10" s="29">
        <v>25</v>
      </c>
      <c r="K10" s="40">
        <f>6940.83</f>
        <v>6940.83</v>
      </c>
      <c r="L10" s="46">
        <v>44216</v>
      </c>
      <c r="M10" s="40">
        <f>K10</f>
        <v>6940.83</v>
      </c>
      <c r="N10" s="30">
        <v>44424</v>
      </c>
      <c r="O10" s="41">
        <f>2500000-750000-250000-1500000</f>
        <v>0</v>
      </c>
      <c r="P10" s="46">
        <v>44216</v>
      </c>
      <c r="Q10" s="40">
        <f>1500000</f>
        <v>1500000</v>
      </c>
      <c r="R10" s="40">
        <v>0</v>
      </c>
      <c r="S10" s="40">
        <v>0</v>
      </c>
      <c r="T10" s="40">
        <v>0</v>
      </c>
      <c r="U10" s="41">
        <f>2500000-250000-250000-250000-250000-1500000</f>
        <v>0</v>
      </c>
      <c r="V10" s="41">
        <f>U10</f>
        <v>0</v>
      </c>
      <c r="W10" s="28" t="s">
        <v>111</v>
      </c>
      <c r="X10" s="29" t="s">
        <v>104</v>
      </c>
      <c r="Y10" s="29" t="s">
        <v>104</v>
      </c>
    </row>
    <row r="11" spans="1:25" s="27" customFormat="1" ht="181.5" customHeight="1">
      <c r="A11" s="54"/>
      <c r="B11" s="28" t="s">
        <v>116</v>
      </c>
      <c r="C11" s="28" t="s">
        <v>117</v>
      </c>
      <c r="D11" s="30" t="s">
        <v>45</v>
      </c>
      <c r="E11" s="30" t="s">
        <v>45</v>
      </c>
      <c r="F11" s="28" t="s">
        <v>106</v>
      </c>
      <c r="G11" s="29" t="s">
        <v>103</v>
      </c>
      <c r="H11" s="30">
        <v>44137</v>
      </c>
      <c r="I11" s="39">
        <v>6.21875001034235</v>
      </c>
      <c r="J11" s="29">
        <v>25</v>
      </c>
      <c r="K11" s="40">
        <f>318779.73+318948.39+288082.42+318948.39+308659.73</f>
        <v>1553418.6600000001</v>
      </c>
      <c r="L11" s="46">
        <v>44340</v>
      </c>
      <c r="M11" s="40">
        <f>K11</f>
        <v>1553418.6600000001</v>
      </c>
      <c r="N11" s="46">
        <v>44495</v>
      </c>
      <c r="O11" s="41">
        <v>60387700</v>
      </c>
      <c r="P11" s="46">
        <v>44487</v>
      </c>
      <c r="Q11" s="40">
        <v>0</v>
      </c>
      <c r="R11" s="40">
        <v>0</v>
      </c>
      <c r="S11" s="40">
        <v>0</v>
      </c>
      <c r="T11" s="40">
        <v>0</v>
      </c>
      <c r="U11" s="41">
        <v>60387700</v>
      </c>
      <c r="V11" s="41">
        <f>U11</f>
        <v>60387700</v>
      </c>
      <c r="W11" s="45" t="s">
        <v>118</v>
      </c>
      <c r="X11" s="29" t="s">
        <v>104</v>
      </c>
      <c r="Y11" s="29" t="s">
        <v>104</v>
      </c>
    </row>
    <row r="12" spans="1:25" s="27" customFormat="1" ht="181.5" customHeight="1">
      <c r="A12" s="47"/>
      <c r="B12" s="48" t="s">
        <v>121</v>
      </c>
      <c r="C12" s="28" t="s">
        <v>122</v>
      </c>
      <c r="D12" s="30" t="s">
        <v>45</v>
      </c>
      <c r="E12" s="30" t="s">
        <v>45</v>
      </c>
      <c r="F12" s="28" t="s">
        <v>123</v>
      </c>
      <c r="G12" s="29" t="s">
        <v>103</v>
      </c>
      <c r="H12" s="30">
        <v>44270</v>
      </c>
      <c r="I12" s="29">
        <v>6.15625</v>
      </c>
      <c r="J12" s="29">
        <v>25</v>
      </c>
      <c r="K12" s="40">
        <f>4216.61+13071.49+12649.83</f>
        <v>29937.93</v>
      </c>
      <c r="L12" s="46">
        <v>44340</v>
      </c>
      <c r="M12" s="40">
        <f>K12</f>
        <v>29937.93</v>
      </c>
      <c r="N12" s="30">
        <v>44629</v>
      </c>
      <c r="O12" s="41">
        <v>2500000</v>
      </c>
      <c r="P12" s="46" t="s">
        <v>45</v>
      </c>
      <c r="Q12" s="40">
        <v>0</v>
      </c>
      <c r="R12" s="40">
        <v>0</v>
      </c>
      <c r="S12" s="40">
        <v>0</v>
      </c>
      <c r="T12" s="40">
        <v>0</v>
      </c>
      <c r="U12" s="41">
        <v>2500000</v>
      </c>
      <c r="V12" s="41">
        <v>2500000</v>
      </c>
      <c r="W12" s="49" t="s">
        <v>124</v>
      </c>
      <c r="X12" s="29" t="s">
        <v>104</v>
      </c>
      <c r="Y12" s="29" t="s">
        <v>104</v>
      </c>
    </row>
    <row r="13" spans="1:25" s="13" customFormat="1" ht="15.75">
      <c r="A13" s="12" t="s">
        <v>33</v>
      </c>
      <c r="B13" s="12" t="s">
        <v>45</v>
      </c>
      <c r="C13" s="12" t="s">
        <v>45</v>
      </c>
      <c r="D13" s="12" t="s">
        <v>45</v>
      </c>
      <c r="E13" s="12" t="s">
        <v>45</v>
      </c>
      <c r="F13" s="12" t="s">
        <v>45</v>
      </c>
      <c r="G13" s="12" t="s">
        <v>103</v>
      </c>
      <c r="H13" s="12" t="s">
        <v>45</v>
      </c>
      <c r="I13" s="12" t="s">
        <v>45</v>
      </c>
      <c r="J13" s="12" t="s">
        <v>45</v>
      </c>
      <c r="K13" s="42">
        <f>K10+K11+K12</f>
        <v>1590297.4200000002</v>
      </c>
      <c r="L13" s="42" t="s">
        <v>45</v>
      </c>
      <c r="M13" s="42">
        <f>M10+M11+M12</f>
        <v>1590297.4200000002</v>
      </c>
      <c r="N13" s="42" t="s">
        <v>45</v>
      </c>
      <c r="O13" s="42">
        <f>O10+O11+O12</f>
        <v>62887700</v>
      </c>
      <c r="P13" s="42" t="s">
        <v>45</v>
      </c>
      <c r="Q13" s="42">
        <f>Q10+Q11+Q12</f>
        <v>1500000</v>
      </c>
      <c r="R13" s="42">
        <f>R10+R11</f>
        <v>0</v>
      </c>
      <c r="S13" s="42">
        <f>S10+S11</f>
        <v>0</v>
      </c>
      <c r="T13" s="42">
        <f>T10+T11</f>
        <v>0</v>
      </c>
      <c r="U13" s="42">
        <f>U10+U11+U12</f>
        <v>62887700</v>
      </c>
      <c r="V13" s="42">
        <f>V10+V11+V12</f>
        <v>62887700</v>
      </c>
      <c r="W13" s="12" t="s">
        <v>45</v>
      </c>
      <c r="X13" s="12" t="s">
        <v>45</v>
      </c>
      <c r="Y13" s="12" t="s">
        <v>45</v>
      </c>
    </row>
    <row r="14" spans="1:25" ht="45">
      <c r="A14" s="3" t="s">
        <v>67</v>
      </c>
      <c r="B14" s="30" t="s">
        <v>45</v>
      </c>
      <c r="C14" s="30" t="s">
        <v>45</v>
      </c>
      <c r="D14" s="30" t="s">
        <v>45</v>
      </c>
      <c r="E14" s="30" t="s">
        <v>45</v>
      </c>
      <c r="F14" s="30" t="s">
        <v>45</v>
      </c>
      <c r="G14" s="30" t="s">
        <v>45</v>
      </c>
      <c r="H14" s="30" t="s">
        <v>45</v>
      </c>
      <c r="I14" s="30" t="s">
        <v>45</v>
      </c>
      <c r="J14" s="30" t="s">
        <v>45</v>
      </c>
      <c r="K14" s="40" t="s">
        <v>45</v>
      </c>
      <c r="L14" s="40" t="s">
        <v>45</v>
      </c>
      <c r="M14" s="40" t="s">
        <v>45</v>
      </c>
      <c r="N14" s="40" t="s">
        <v>45</v>
      </c>
      <c r="O14" s="40" t="s">
        <v>45</v>
      </c>
      <c r="P14" s="40" t="s">
        <v>45</v>
      </c>
      <c r="Q14" s="40" t="s">
        <v>45</v>
      </c>
      <c r="R14" s="40" t="s">
        <v>45</v>
      </c>
      <c r="S14" s="40" t="s">
        <v>45</v>
      </c>
      <c r="T14" s="40" t="s">
        <v>45</v>
      </c>
      <c r="U14" s="40" t="s">
        <v>45</v>
      </c>
      <c r="V14" s="40" t="s">
        <v>45</v>
      </c>
      <c r="W14" s="30" t="s">
        <v>45</v>
      </c>
      <c r="X14" s="30" t="s">
        <v>45</v>
      </c>
      <c r="Y14" s="30" t="s">
        <v>45</v>
      </c>
    </row>
    <row r="15" spans="1:25" ht="15.75">
      <c r="A15" s="5" t="s">
        <v>33</v>
      </c>
      <c r="B15" s="30" t="s">
        <v>45</v>
      </c>
      <c r="C15" s="30" t="s">
        <v>45</v>
      </c>
      <c r="D15" s="30" t="s">
        <v>45</v>
      </c>
      <c r="E15" s="30" t="s">
        <v>45</v>
      </c>
      <c r="F15" s="30" t="s">
        <v>45</v>
      </c>
      <c r="G15" s="30" t="s">
        <v>45</v>
      </c>
      <c r="H15" s="30" t="s">
        <v>45</v>
      </c>
      <c r="I15" s="30" t="s">
        <v>45</v>
      </c>
      <c r="J15" s="30" t="s">
        <v>45</v>
      </c>
      <c r="K15" s="40" t="s">
        <v>45</v>
      </c>
      <c r="L15" s="40" t="s">
        <v>45</v>
      </c>
      <c r="M15" s="40" t="s">
        <v>45</v>
      </c>
      <c r="N15" s="40" t="s">
        <v>45</v>
      </c>
      <c r="O15" s="40" t="s">
        <v>45</v>
      </c>
      <c r="P15" s="40" t="s">
        <v>45</v>
      </c>
      <c r="Q15" s="40" t="s">
        <v>45</v>
      </c>
      <c r="R15" s="40" t="s">
        <v>45</v>
      </c>
      <c r="S15" s="40" t="s">
        <v>45</v>
      </c>
      <c r="T15" s="40" t="s">
        <v>45</v>
      </c>
      <c r="U15" s="40" t="s">
        <v>45</v>
      </c>
      <c r="V15" s="40" t="s">
        <v>45</v>
      </c>
      <c r="W15" s="30" t="s">
        <v>45</v>
      </c>
      <c r="X15" s="30" t="s">
        <v>45</v>
      </c>
      <c r="Y15" s="30" t="s">
        <v>45</v>
      </c>
    </row>
    <row r="16" spans="1:25" ht="15.75">
      <c r="A16" s="5" t="s">
        <v>32</v>
      </c>
      <c r="B16" s="12" t="str">
        <f>B13</f>
        <v>х</v>
      </c>
      <c r="C16" s="12" t="str">
        <f aca="true" t="shared" si="0" ref="C16:Y16">C13</f>
        <v>х</v>
      </c>
      <c r="D16" s="12" t="str">
        <f t="shared" si="0"/>
        <v>х</v>
      </c>
      <c r="E16" s="12" t="str">
        <f t="shared" si="0"/>
        <v>х</v>
      </c>
      <c r="F16" s="12" t="str">
        <f t="shared" si="0"/>
        <v>х</v>
      </c>
      <c r="G16" s="12" t="str">
        <f t="shared" si="0"/>
        <v>руб.</v>
      </c>
      <c r="H16" s="12" t="str">
        <f t="shared" si="0"/>
        <v>х</v>
      </c>
      <c r="I16" s="12" t="str">
        <f t="shared" si="0"/>
        <v>х</v>
      </c>
      <c r="J16" s="12" t="str">
        <f t="shared" si="0"/>
        <v>х</v>
      </c>
      <c r="K16" s="43">
        <f t="shared" si="0"/>
        <v>1590297.4200000002</v>
      </c>
      <c r="L16" s="44" t="str">
        <f t="shared" si="0"/>
        <v>х</v>
      </c>
      <c r="M16" s="43">
        <f t="shared" si="0"/>
        <v>1590297.4200000002</v>
      </c>
      <c r="N16" s="44" t="str">
        <f t="shared" si="0"/>
        <v>х</v>
      </c>
      <c r="O16" s="43">
        <f t="shared" si="0"/>
        <v>62887700</v>
      </c>
      <c r="P16" s="44" t="str">
        <f t="shared" si="0"/>
        <v>х</v>
      </c>
      <c r="Q16" s="43">
        <f t="shared" si="0"/>
        <v>1500000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3">
        <f t="shared" si="0"/>
        <v>62887700</v>
      </c>
      <c r="V16" s="43">
        <f t="shared" si="0"/>
        <v>62887700</v>
      </c>
      <c r="W16" s="12" t="str">
        <f t="shared" si="0"/>
        <v>х</v>
      </c>
      <c r="X16" s="12" t="str">
        <f t="shared" si="0"/>
        <v>х</v>
      </c>
      <c r="Y16" s="12" t="str">
        <f t="shared" si="0"/>
        <v>х</v>
      </c>
    </row>
    <row r="18" spans="2:25" ht="25.5" customHeight="1">
      <c r="B18" s="50" t="s">
        <v>114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Q18" s="26" t="s">
        <v>115</v>
      </c>
      <c r="X18" s="10"/>
      <c r="Y18" s="33"/>
    </row>
    <row r="19" spans="3:24" ht="15">
      <c r="C19" t="s">
        <v>46</v>
      </c>
      <c r="X19" s="10"/>
    </row>
    <row r="20" ht="15">
      <c r="X20" s="10"/>
    </row>
    <row r="21" spans="24:32" ht="15">
      <c r="X21" s="10"/>
      <c r="AF21" s="10"/>
    </row>
    <row r="22" spans="2:32" ht="15">
      <c r="B22" t="s">
        <v>119</v>
      </c>
      <c r="M22" t="s">
        <v>108</v>
      </c>
      <c r="Q22" t="s">
        <v>120</v>
      </c>
      <c r="AF22" s="10"/>
    </row>
    <row r="23" ht="15">
      <c r="C23" t="s">
        <v>46</v>
      </c>
    </row>
    <row r="29" ht="15">
      <c r="B29" t="str">
        <f>ЦБ!B26</f>
        <v>исп. Иванова Г.И.</v>
      </c>
    </row>
    <row r="30" ht="15">
      <c r="B30" t="str">
        <f>ЦБ!B27</f>
        <v>тел. 83413841279</v>
      </c>
    </row>
  </sheetData>
  <sheetProtection/>
  <mergeCells count="3">
    <mergeCell ref="C6:P6"/>
    <mergeCell ref="B18:L18"/>
    <mergeCell ref="A10:A11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="81" zoomScaleNormal="81" zoomScalePageLayoutView="0" workbookViewId="0" topLeftCell="A13">
      <selection activeCell="H30" sqref="H30"/>
    </sheetView>
  </sheetViews>
  <sheetFormatPr defaultColWidth="9.140625" defaultRowHeight="15"/>
  <cols>
    <col min="1" max="1" width="16.7109375" style="19" customWidth="1"/>
    <col min="2" max="2" width="18.28125" style="19" customWidth="1"/>
    <col min="3" max="3" width="10.7109375" style="19" customWidth="1"/>
    <col min="4" max="4" width="13.28125" style="19" customWidth="1"/>
    <col min="5" max="5" width="10.00390625" style="19" customWidth="1"/>
    <col min="6" max="6" width="8.8515625" style="19" customWidth="1"/>
    <col min="7" max="7" width="6.00390625" style="19" customWidth="1"/>
    <col min="8" max="8" width="10.7109375" style="19" customWidth="1"/>
    <col min="9" max="9" width="5.28125" style="19" customWidth="1"/>
    <col min="10" max="10" width="10.421875" style="19" customWidth="1"/>
    <col min="11" max="11" width="13.140625" style="19" customWidth="1"/>
    <col min="12" max="12" width="11.57421875" style="19" customWidth="1"/>
    <col min="13" max="13" width="13.421875" style="20" customWidth="1"/>
    <col min="14" max="14" width="10.57421875" style="19" customWidth="1"/>
    <col min="15" max="15" width="16.140625" style="20" customWidth="1"/>
    <col min="16" max="16" width="11.421875" style="19" customWidth="1"/>
    <col min="17" max="17" width="16.57421875" style="20" customWidth="1"/>
    <col min="18" max="18" width="9.00390625" style="19" customWidth="1"/>
    <col min="19" max="19" width="10.8515625" style="19" customWidth="1"/>
    <col min="20" max="20" width="6.28125" style="19" customWidth="1"/>
    <col min="21" max="21" width="16.28125" style="19" customWidth="1"/>
    <col min="22" max="22" width="16.57421875" style="19" customWidth="1"/>
    <col min="23" max="23" width="20.57421875" style="19" customWidth="1"/>
    <col min="24" max="24" width="8.140625" style="19" customWidth="1"/>
    <col min="25" max="25" width="5.28125" style="19" customWidth="1"/>
    <col min="26" max="16384" width="9.140625" style="19" customWidth="1"/>
  </cols>
  <sheetData>
    <row r="1" spans="4:25" ht="23.25">
      <c r="D1" s="31" t="s">
        <v>107</v>
      </c>
      <c r="Y1" s="21" t="s">
        <v>101</v>
      </c>
    </row>
    <row r="2" ht="15">
      <c r="Y2" s="21" t="s">
        <v>42</v>
      </c>
    </row>
    <row r="3" spans="1:25" ht="15">
      <c r="A3" s="35" t="str">
        <f>ЦБ!A4</f>
        <v>на 01 июня 2021 года</v>
      </c>
      <c r="Y3" s="21" t="s">
        <v>43</v>
      </c>
    </row>
    <row r="4" ht="15">
      <c r="Y4" s="21" t="s">
        <v>44</v>
      </c>
    </row>
    <row r="5" ht="15">
      <c r="Y5" s="21" t="s">
        <v>105</v>
      </c>
    </row>
    <row r="6" spans="3:25" ht="51" customHeight="1">
      <c r="C6" s="55" t="s">
        <v>78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Y6" s="21"/>
    </row>
    <row r="8" spans="1:25" s="15" customFormat="1" ht="213" customHeight="1">
      <c r="A8" s="14"/>
      <c r="B8" s="14" t="s">
        <v>47</v>
      </c>
      <c r="C8" s="14" t="s">
        <v>48</v>
      </c>
      <c r="D8" s="14" t="s">
        <v>49</v>
      </c>
      <c r="E8" s="14" t="s">
        <v>50</v>
      </c>
      <c r="F8" s="14" t="s">
        <v>69</v>
      </c>
      <c r="G8" s="14" t="s">
        <v>12</v>
      </c>
      <c r="H8" s="14" t="s">
        <v>52</v>
      </c>
      <c r="I8" s="14" t="s">
        <v>53</v>
      </c>
      <c r="J8" s="14" t="s">
        <v>54</v>
      </c>
      <c r="K8" s="14" t="s">
        <v>55</v>
      </c>
      <c r="L8" s="14" t="s">
        <v>56</v>
      </c>
      <c r="M8" s="17" t="s">
        <v>70</v>
      </c>
      <c r="N8" s="14" t="s">
        <v>71</v>
      </c>
      <c r="O8" s="17" t="s">
        <v>72</v>
      </c>
      <c r="P8" s="14" t="s">
        <v>73</v>
      </c>
      <c r="Q8" s="17" t="s">
        <v>74</v>
      </c>
      <c r="R8" s="14" t="s">
        <v>61</v>
      </c>
      <c r="S8" s="14" t="s">
        <v>62</v>
      </c>
      <c r="T8" s="14" t="s">
        <v>63</v>
      </c>
      <c r="U8" s="14" t="s">
        <v>75</v>
      </c>
      <c r="V8" s="14" t="s">
        <v>76</v>
      </c>
      <c r="W8" s="14" t="s">
        <v>77</v>
      </c>
      <c r="X8" s="14" t="s">
        <v>30</v>
      </c>
      <c r="Y8" s="14" t="s">
        <v>31</v>
      </c>
    </row>
    <row r="9" spans="1:25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5">
        <v>13</v>
      </c>
      <c r="N9" s="16">
        <v>14</v>
      </c>
      <c r="O9" s="25">
        <v>15</v>
      </c>
      <c r="P9" s="16">
        <v>16</v>
      </c>
      <c r="Q9" s="25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>
      <c r="A10" s="32" t="s">
        <v>79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8" t="s">
        <v>45</v>
      </c>
      <c r="N10" s="16" t="s">
        <v>45</v>
      </c>
      <c r="O10" s="18" t="s">
        <v>45</v>
      </c>
      <c r="P10" s="16" t="s">
        <v>45</v>
      </c>
      <c r="Q10" s="18" t="s">
        <v>45</v>
      </c>
      <c r="R10" s="16" t="s">
        <v>45</v>
      </c>
      <c r="S10" s="16" t="s">
        <v>45</v>
      </c>
      <c r="T10" s="16" t="s">
        <v>45</v>
      </c>
      <c r="U10" s="18" t="s">
        <v>45</v>
      </c>
      <c r="V10" s="18" t="s">
        <v>45</v>
      </c>
      <c r="W10" s="16" t="s">
        <v>45</v>
      </c>
      <c r="X10" s="16" t="s">
        <v>45</v>
      </c>
      <c r="Y10" s="16" t="s">
        <v>45</v>
      </c>
    </row>
    <row r="11" spans="1:25" s="22" customFormat="1" ht="15">
      <c r="A11" s="16" t="s">
        <v>33</v>
      </c>
      <c r="B11" s="16" t="s">
        <v>45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8">
        <f>SUM(K10:K10)</f>
        <v>0</v>
      </c>
      <c r="L11" s="16" t="s">
        <v>45</v>
      </c>
      <c r="M11" s="18">
        <f>SUM(M10:M10)</f>
        <v>0</v>
      </c>
      <c r="N11" s="16" t="s">
        <v>45</v>
      </c>
      <c r="O11" s="18">
        <f>SUM(O10:O10)</f>
        <v>0</v>
      </c>
      <c r="P11" s="16" t="s">
        <v>45</v>
      </c>
      <c r="Q11" s="18" t="str">
        <f>Q10</f>
        <v>х</v>
      </c>
      <c r="R11" s="16">
        <v>0</v>
      </c>
      <c r="S11" s="16">
        <v>0</v>
      </c>
      <c r="T11" s="16">
        <v>0</v>
      </c>
      <c r="U11" s="18">
        <f>SUM(U10:U10)</f>
        <v>0</v>
      </c>
      <c r="V11" s="18">
        <f>SUM(V10:V10)</f>
        <v>0</v>
      </c>
      <c r="W11" s="16" t="s">
        <v>45</v>
      </c>
      <c r="X11" s="16" t="s">
        <v>45</v>
      </c>
      <c r="Y11" s="16" t="s">
        <v>45</v>
      </c>
    </row>
    <row r="12" spans="1:25" ht="156.75" customHeight="1">
      <c r="A12" s="23" t="s">
        <v>80</v>
      </c>
      <c r="B12" s="16" t="s">
        <v>45</v>
      </c>
      <c r="C12" s="16" t="s">
        <v>45</v>
      </c>
      <c r="D12" s="16" t="s">
        <v>45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 t="s">
        <v>45</v>
      </c>
      <c r="L12" s="16" t="s">
        <v>45</v>
      </c>
      <c r="M12" s="18" t="s">
        <v>45</v>
      </c>
      <c r="N12" s="16" t="s">
        <v>45</v>
      </c>
      <c r="O12" s="18" t="s">
        <v>45</v>
      </c>
      <c r="P12" s="16" t="s">
        <v>45</v>
      </c>
      <c r="Q12" s="18" t="s">
        <v>45</v>
      </c>
      <c r="R12" s="16" t="s">
        <v>45</v>
      </c>
      <c r="S12" s="16" t="s">
        <v>45</v>
      </c>
      <c r="T12" s="16" t="s">
        <v>45</v>
      </c>
      <c r="U12" s="18" t="s">
        <v>45</v>
      </c>
      <c r="V12" s="18" t="s">
        <v>45</v>
      </c>
      <c r="W12" s="16" t="s">
        <v>45</v>
      </c>
      <c r="X12" s="16" t="s">
        <v>45</v>
      </c>
      <c r="Y12" s="16" t="s">
        <v>45</v>
      </c>
    </row>
    <row r="13" spans="1:25" ht="15">
      <c r="A13" s="24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8" t="s">
        <v>45</v>
      </c>
      <c r="N13" s="16" t="s">
        <v>45</v>
      </c>
      <c r="O13" s="18" t="s">
        <v>45</v>
      </c>
      <c r="P13" s="16" t="s">
        <v>45</v>
      </c>
      <c r="Q13" s="18" t="s">
        <v>45</v>
      </c>
      <c r="R13" s="16" t="s">
        <v>45</v>
      </c>
      <c r="S13" s="16" t="s">
        <v>45</v>
      </c>
      <c r="T13" s="16" t="s">
        <v>45</v>
      </c>
      <c r="U13" s="18" t="s">
        <v>45</v>
      </c>
      <c r="V13" s="18" t="s">
        <v>45</v>
      </c>
      <c r="W13" s="16" t="s">
        <v>45</v>
      </c>
      <c r="X13" s="16" t="s">
        <v>45</v>
      </c>
      <c r="Y13" s="16" t="s">
        <v>45</v>
      </c>
    </row>
    <row r="14" spans="1:25" s="22" customFormat="1" ht="15">
      <c r="A14" s="16" t="s">
        <v>32</v>
      </c>
      <c r="B14" s="16" t="str">
        <f>B11</f>
        <v>х</v>
      </c>
      <c r="C14" s="16" t="str">
        <f aca="true" t="shared" si="0" ref="C14:Y14">C11</f>
        <v>х</v>
      </c>
      <c r="D14" s="16" t="str">
        <f t="shared" si="0"/>
        <v>х</v>
      </c>
      <c r="E14" s="16" t="str">
        <f t="shared" si="0"/>
        <v>х</v>
      </c>
      <c r="F14" s="16" t="str">
        <f t="shared" si="0"/>
        <v>х</v>
      </c>
      <c r="G14" s="16" t="str">
        <f t="shared" si="0"/>
        <v>х</v>
      </c>
      <c r="H14" s="16" t="str">
        <f t="shared" si="0"/>
        <v>х</v>
      </c>
      <c r="I14" s="16" t="str">
        <f t="shared" si="0"/>
        <v>х</v>
      </c>
      <c r="J14" s="16" t="str">
        <f t="shared" si="0"/>
        <v>х</v>
      </c>
      <c r="K14" s="18">
        <f t="shared" si="0"/>
        <v>0</v>
      </c>
      <c r="L14" s="16" t="str">
        <f t="shared" si="0"/>
        <v>х</v>
      </c>
      <c r="M14" s="18">
        <f t="shared" si="0"/>
        <v>0</v>
      </c>
      <c r="N14" s="16" t="str">
        <f t="shared" si="0"/>
        <v>х</v>
      </c>
      <c r="O14" s="18">
        <f t="shared" si="0"/>
        <v>0</v>
      </c>
      <c r="P14" s="16" t="str">
        <f t="shared" si="0"/>
        <v>х</v>
      </c>
      <c r="Q14" s="18" t="str">
        <f t="shared" si="0"/>
        <v>х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8">
        <f t="shared" si="0"/>
        <v>0</v>
      </c>
      <c r="V14" s="18">
        <f t="shared" si="0"/>
        <v>0</v>
      </c>
      <c r="W14" s="16" t="str">
        <f t="shared" si="0"/>
        <v>х</v>
      </c>
      <c r="X14" s="16" t="str">
        <f t="shared" si="0"/>
        <v>х</v>
      </c>
      <c r="Y14" s="16" t="str">
        <f t="shared" si="0"/>
        <v>х</v>
      </c>
    </row>
    <row r="17" spans="2:25" ht="48.75" customHeight="1">
      <c r="B17" s="50" t="s">
        <v>114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/>
      <c r="N17"/>
      <c r="O17"/>
      <c r="P17"/>
      <c r="Q17" s="26" t="s">
        <v>115</v>
      </c>
      <c r="R17"/>
      <c r="S17"/>
      <c r="T17"/>
      <c r="U17"/>
      <c r="V17"/>
      <c r="X17" s="10"/>
      <c r="Y17" s="33"/>
    </row>
    <row r="18" spans="3:24" ht="15">
      <c r="C18" s="19" t="s">
        <v>46</v>
      </c>
      <c r="X18" s="21"/>
    </row>
    <row r="19" ht="15">
      <c r="X19" s="21"/>
    </row>
    <row r="20" spans="24:32" ht="15">
      <c r="X20" s="10"/>
      <c r="AF20" s="10"/>
    </row>
    <row r="21" spans="24:32" ht="15">
      <c r="X21" s="10"/>
      <c r="AF21" s="10"/>
    </row>
    <row r="22" spans="2:32" ht="15">
      <c r="B22" t="s">
        <v>119</v>
      </c>
      <c r="M22" t="s">
        <v>108</v>
      </c>
      <c r="Q22" t="s">
        <v>120</v>
      </c>
      <c r="X22" s="10"/>
      <c r="AF22" s="10"/>
    </row>
    <row r="23" ht="15">
      <c r="C23" t="s">
        <v>46</v>
      </c>
    </row>
    <row r="24" ht="15"/>
    <row r="25" ht="15"/>
    <row r="28" ht="15">
      <c r="B28" s="19" t="str">
        <f>ЦБ!B26</f>
        <v>исп. Иванова Г.И.</v>
      </c>
    </row>
    <row r="29" ht="15">
      <c r="B29" s="19" t="str">
        <f>ЦБ!B27</f>
        <v>тел. 83413841279</v>
      </c>
    </row>
  </sheetData>
  <sheetProtection/>
  <mergeCells count="2">
    <mergeCell ref="C6:P6"/>
    <mergeCell ref="B17:L1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9">
      <selection activeCell="N36" sqref="N36"/>
    </sheetView>
  </sheetViews>
  <sheetFormatPr defaultColWidth="9.140625" defaultRowHeight="15"/>
  <cols>
    <col min="3" max="3" width="22.7109375" style="0" customWidth="1"/>
    <col min="12" max="12" width="21.00390625" style="0" customWidth="1"/>
    <col min="13" max="13" width="11.7109375" style="0" customWidth="1"/>
    <col min="14" max="14" width="18.28125" style="0" customWidth="1"/>
    <col min="15" max="15" width="12.28125" style="0" customWidth="1"/>
  </cols>
  <sheetData>
    <row r="1" spans="5:20" ht="23.25">
      <c r="E1" s="31" t="s">
        <v>107</v>
      </c>
      <c r="T1" s="10" t="s">
        <v>100</v>
      </c>
    </row>
    <row r="2" ht="15">
      <c r="T2" s="10" t="s">
        <v>42</v>
      </c>
    </row>
    <row r="3" spans="2:20" ht="15">
      <c r="B3" s="9" t="str">
        <f>ЦБ!A4</f>
        <v>на 01 июня 2021 года</v>
      </c>
      <c r="C3" s="36"/>
      <c r="T3" s="10" t="s">
        <v>43</v>
      </c>
    </row>
    <row r="4" ht="15">
      <c r="T4" s="10" t="s">
        <v>44</v>
      </c>
    </row>
    <row r="5" ht="15">
      <c r="T5" s="10" t="s">
        <v>105</v>
      </c>
    </row>
    <row r="7" ht="18.75">
      <c r="E7" s="11" t="s">
        <v>99</v>
      </c>
    </row>
    <row r="11" spans="1:21" ht="131.25" customHeight="1">
      <c r="A11" s="5"/>
      <c r="B11" s="3" t="s">
        <v>81</v>
      </c>
      <c r="C11" s="3" t="s">
        <v>82</v>
      </c>
      <c r="D11" s="3" t="s">
        <v>83</v>
      </c>
      <c r="E11" s="3" t="s">
        <v>12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96</v>
      </c>
      <c r="S11" s="3" t="s">
        <v>30</v>
      </c>
      <c r="T11" s="3" t="s">
        <v>31</v>
      </c>
      <c r="U11" s="1"/>
    </row>
    <row r="12" spans="1:20" s="13" customFormat="1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0" ht="120">
      <c r="A13" s="3" t="s">
        <v>97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05">
      <c r="A15" s="3" t="s">
        <v>98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3:26" ht="48.75" customHeight="1">
      <c r="C21" s="50" t="s">
        <v>114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6" t="s">
        <v>115</v>
      </c>
      <c r="Y21" s="10"/>
      <c r="Z21" s="33"/>
    </row>
    <row r="22" spans="4:18" ht="15">
      <c r="D22" t="s">
        <v>46</v>
      </c>
      <c r="R22" s="10"/>
    </row>
    <row r="23" ht="15">
      <c r="R23" s="10"/>
    </row>
    <row r="24" spans="24:32" ht="15">
      <c r="X24" s="10"/>
      <c r="AF24" s="10"/>
    </row>
    <row r="25" spans="24:32" ht="15">
      <c r="X25" s="10"/>
      <c r="AF25" s="10"/>
    </row>
    <row r="26" spans="3:32" ht="15">
      <c r="C26" t="s">
        <v>119</v>
      </c>
      <c r="N26" t="s">
        <v>120</v>
      </c>
      <c r="X26" s="10"/>
      <c r="AF26" s="10"/>
    </row>
    <row r="28" ht="15">
      <c r="D28" t="s">
        <v>46</v>
      </c>
    </row>
    <row r="33" ht="15">
      <c r="C33" t="str">
        <f>ЦБ!B26</f>
        <v>исп. Иванова Г.И.</v>
      </c>
    </row>
    <row r="34" ht="15">
      <c r="C34" t="str">
        <f>ЦБ!B27</f>
        <v>тел. 83413841279</v>
      </c>
    </row>
  </sheetData>
  <sheetProtection/>
  <mergeCells count="1">
    <mergeCell ref="C21:M21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2021-07-05T07:50:07Z</dcterms:modified>
  <cp:category/>
  <cp:version/>
  <cp:contentType/>
  <cp:contentStatus/>
</cp:coreProperties>
</file>